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rçamento" sheetId="1" r:id="rId1"/>
    <sheet name="Cronograma" sheetId="2" r:id="rId2"/>
    <sheet name="Memoria de Calculo" sheetId="3" r:id="rId3"/>
  </sheets>
  <definedNames>
    <definedName name="_xlnm.Print_Area" localSheetId="1">'Cronograma'!$A$1:$N$55</definedName>
    <definedName name="_xlnm.Print_Area" localSheetId="2">'Memoria de Calculo'!$A$1:$L$30</definedName>
    <definedName name="_xlnm.Print_Area" localSheetId="0">'Orçamento'!$A$1:$L$40</definedName>
    <definedName name="_xlnm.Print_Titles" localSheetId="1">'Cronograma'!$A:$N,'Cronograma'!$1:$19</definedName>
    <definedName name="_xlnm.Print_Titles" localSheetId="2">'Memoria de Calculo'!$A:$L,'Memoria de Calculo'!$1:$6</definedName>
    <definedName name="_xlnm.Print_Titles" localSheetId="0">'Orçamento'!$A:$L,'Orçamento'!$1:$12</definedName>
  </definedNames>
  <calcPr fullCalcOnLoad="1"/>
</workbook>
</file>

<file path=xl/sharedStrings.xml><?xml version="1.0" encoding="utf-8"?>
<sst xmlns="http://schemas.openxmlformats.org/spreadsheetml/2006/main" count="191" uniqueCount="112">
  <si>
    <t>Data do levantamento</t>
  </si>
  <si>
    <t>ESTIMATIVA</t>
  </si>
  <si>
    <t>SERVIÇO</t>
  </si>
  <si>
    <t>observ.:</t>
  </si>
  <si>
    <t>TOTAIS PARCIAIS</t>
  </si>
  <si>
    <t>CUSTO TOTAL</t>
  </si>
  <si>
    <t>TABELA</t>
  </si>
  <si>
    <t xml:space="preserve"> </t>
  </si>
  <si>
    <t>Codigo</t>
  </si>
  <si>
    <t>Pesquisa</t>
  </si>
  <si>
    <t>1.3</t>
  </si>
  <si>
    <t>m²</t>
  </si>
  <si>
    <t>m³</t>
  </si>
  <si>
    <t>Total</t>
  </si>
  <si>
    <t>1.4</t>
  </si>
  <si>
    <t>1.5</t>
  </si>
  <si>
    <t>Item</t>
  </si>
  <si>
    <t>Histórico</t>
  </si>
  <si>
    <t>Unidade</t>
  </si>
  <si>
    <t>Quantidade</t>
  </si>
  <si>
    <t xml:space="preserve">Preço </t>
  </si>
  <si>
    <t>Unitário</t>
  </si>
  <si>
    <t>Preço</t>
  </si>
  <si>
    <t>1.2</t>
  </si>
  <si>
    <t>Serviços Requisitados:</t>
  </si>
  <si>
    <t>CONTRAPARTIDA</t>
  </si>
  <si>
    <t xml:space="preserve">Cronograma Físico Financeiro </t>
  </si>
  <si>
    <t xml:space="preserve">CRONOGRAMA FÍSICO FINANCEIRO - DESEMBOLSO E APLICAÇÃO DOS RECURSOS </t>
  </si>
  <si>
    <t>UNIDADE DE ARTICULAÇÃO MUNICIPAL</t>
  </si>
  <si>
    <t>MUNICIPIO</t>
  </si>
  <si>
    <t>DATA BASE</t>
  </si>
  <si>
    <t>Embu Guaçu</t>
  </si>
  <si>
    <t xml:space="preserve">PRAZO PROPOSTO </t>
  </si>
  <si>
    <t xml:space="preserve">INICIO: data da assinatura do convênio </t>
  </si>
  <si>
    <t xml:space="preserve">ITEM </t>
  </si>
  <si>
    <t>SERVIÇOS</t>
  </si>
  <si>
    <t>UNIDADE</t>
  </si>
  <si>
    <t>TOTAL</t>
  </si>
  <si>
    <t>PRAZO DE</t>
  </si>
  <si>
    <t xml:space="preserve">PRAZO DE </t>
  </si>
  <si>
    <t>LIBERAÇÃO: em até</t>
  </si>
  <si>
    <t>EXECUÇÃO:</t>
  </si>
  <si>
    <t>30 dias após a</t>
  </si>
  <si>
    <t>R$</t>
  </si>
  <si>
    <t xml:space="preserve">MEMÓRIA DE CALCULO </t>
  </si>
  <si>
    <t xml:space="preserve">Data do Levantamento </t>
  </si>
  <si>
    <t>Item 1</t>
  </si>
  <si>
    <t xml:space="preserve">Largura </t>
  </si>
  <si>
    <t>Espessura</t>
  </si>
  <si>
    <t>1.1</t>
  </si>
  <si>
    <t>CPOS</t>
  </si>
  <si>
    <t>CREA: 601360942</t>
  </si>
  <si>
    <t>Autor: Eng George Wagner Gervasio Junior</t>
  </si>
  <si>
    <t>54.03.230</t>
  </si>
  <si>
    <t>05.10.024</t>
  </si>
  <si>
    <t>REPASSE DO ESTADO</t>
  </si>
  <si>
    <t>BDI (10%)</t>
  </si>
  <si>
    <t xml:space="preserve">Transporte com caminhão basculante, do concreto asfáltico usinado a quente </t>
  </si>
  <si>
    <t>SECRETARIA DE DESENVOLVIMENTO REGIONAL</t>
  </si>
  <si>
    <t>02.08.020</t>
  </si>
  <si>
    <t>m Llinear</t>
  </si>
  <si>
    <t>unid.</t>
  </si>
  <si>
    <t xml:space="preserve">Imprimação betuminosa impermeabilizante </t>
  </si>
  <si>
    <t>54.03.240</t>
  </si>
  <si>
    <t>54.06.040</t>
  </si>
  <si>
    <t>54.01.210</t>
  </si>
  <si>
    <t>54.01.400</t>
  </si>
  <si>
    <t>54.06.160</t>
  </si>
  <si>
    <t>m</t>
  </si>
  <si>
    <t>1.6</t>
  </si>
  <si>
    <t>1.7</t>
  </si>
  <si>
    <t>1.8</t>
  </si>
  <si>
    <t>1.9</t>
  </si>
  <si>
    <t>Placa de identificação para obra 3,0x1,5</t>
  </si>
  <si>
    <t>Abertura e preparo de caixa até 25cm</t>
  </si>
  <si>
    <t>Sinalização horizontal com tinta vinílica ou acrílica - faixa tracejada (amarela)</t>
  </si>
  <si>
    <t>97.04.010</t>
  </si>
  <si>
    <t>1.10</t>
  </si>
  <si>
    <t>ORÇAMENTO SINTÉTICO GLOBAL - Pavimentação Asfáltica na Rua Martin Crnugelj</t>
  </si>
  <si>
    <t>Imprimação betuminosa ligante</t>
  </si>
  <si>
    <r>
      <t>m</t>
    </r>
    <r>
      <rPr>
        <b/>
        <sz val="12"/>
        <rFont val="Arial"/>
        <family val="2"/>
      </rPr>
      <t>²</t>
    </r>
  </si>
  <si>
    <t>Guia pré-moldada reta tipo PMSP 100 - fck 25 Mpa</t>
  </si>
  <si>
    <t>sarjetão moldado no local, tipo PMSP em concreto com fck 20 Mpa</t>
  </si>
  <si>
    <t>1.11</t>
  </si>
  <si>
    <t>Sarjeta moldado no local, tipo PMSP em concreto com fck 20 Mpa</t>
  </si>
  <si>
    <t>Sarjetão moldado no local, tipo PMSP em concreto com fck 20 Mpa</t>
  </si>
  <si>
    <t>RuaRua Martin Crnugelj 160,00m / 6,0m</t>
  </si>
  <si>
    <t>Base de brita graduada (12cm)</t>
  </si>
  <si>
    <t>Concreto betuminoso usinado quente - CBUQ (4,5cm)</t>
  </si>
  <si>
    <r>
      <t xml:space="preserve">Local: </t>
    </r>
    <r>
      <rPr>
        <sz val="12"/>
        <rFont val="Arial"/>
        <family val="2"/>
      </rPr>
      <t xml:space="preserve">Rua Martin Crnugelj                    </t>
    </r>
    <r>
      <rPr>
        <b/>
        <sz val="12"/>
        <rFont val="Arial"/>
        <family val="2"/>
      </rPr>
      <t xml:space="preserve">Bairro: </t>
    </r>
    <r>
      <rPr>
        <sz val="12"/>
        <rFont val="Arial"/>
        <family val="2"/>
      </rPr>
      <t>Colibris</t>
    </r>
  </si>
  <si>
    <r>
      <rPr>
        <b/>
        <sz val="10"/>
        <rFont val="Arial"/>
        <family val="2"/>
      </rPr>
      <t xml:space="preserve"> OBRA </t>
    </r>
    <r>
      <rPr>
        <sz val="10"/>
        <rFont val="Arial"/>
        <family val="2"/>
      </rPr>
      <t xml:space="preserve">   Pavimentação Asfáltica na Rua Martin Crnugelj           </t>
    </r>
    <r>
      <rPr>
        <b/>
        <sz val="10"/>
        <rFont val="Arial"/>
        <family val="2"/>
      </rPr>
      <t xml:space="preserve">BAIRRO   </t>
    </r>
    <r>
      <rPr>
        <sz val="10"/>
        <rFont val="Arial"/>
        <family val="2"/>
      </rPr>
      <t xml:space="preserve">Colibris </t>
    </r>
  </si>
  <si>
    <r>
      <t>Local:</t>
    </r>
    <r>
      <rPr>
        <sz val="13"/>
        <rFont val="Arial"/>
        <family val="2"/>
      </rPr>
      <t xml:space="preserve"> Rua Martin Crnugelj             </t>
    </r>
    <r>
      <rPr>
        <b/>
        <sz val="13"/>
        <rFont val="Arial"/>
        <family val="2"/>
      </rPr>
      <t xml:space="preserve">Bairro: </t>
    </r>
    <r>
      <rPr>
        <sz val="13"/>
        <rFont val="Arial"/>
        <family val="2"/>
      </rPr>
      <t>Colibris</t>
    </r>
  </si>
  <si>
    <t>Assunto :Pavimentação Asfáltica</t>
  </si>
  <si>
    <t>1ª ETAPA</t>
  </si>
  <si>
    <t xml:space="preserve">assinatura do </t>
  </si>
  <si>
    <t>convenio</t>
  </si>
  <si>
    <t>PERIODO: 720 dias</t>
  </si>
  <si>
    <t>690 dias</t>
  </si>
  <si>
    <t xml:space="preserve">FINAL: 720 dias a partir da data da assinatura do convênio </t>
  </si>
  <si>
    <t>MARIA LUCIA DA SILVA MARQUES</t>
  </si>
  <si>
    <t>PREFEITA MUNICIPAL</t>
  </si>
  <si>
    <t>ARQº ANTONIO CARLOS DE MATOS LIMA</t>
  </si>
  <si>
    <t>SECRETÁRIO DE OBRAS</t>
  </si>
  <si>
    <t>ENGº FERNANDO DE AZEVEDO MAIO</t>
  </si>
  <si>
    <t>___________________________</t>
  </si>
  <si>
    <t>______________________________</t>
  </si>
  <si>
    <t>ENGº GEORGE WAGNER GERVASIO JUNIOR</t>
  </si>
  <si>
    <t>CREA: 5070490480</t>
  </si>
  <si>
    <t>CPOS 178</t>
  </si>
  <si>
    <t>DATA BASE: Março / 2020</t>
  </si>
  <si>
    <t>Abril de 2020</t>
  </si>
  <si>
    <t>54.03.210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</si>
</sst>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_ ;\-#,##0.00\ "/>
    <numFmt numFmtId="173" formatCode="0.00_ ;\-0.00\ "/>
    <numFmt numFmtId="174" formatCode="#,##0.00;[Red]#,##0.00"/>
    <numFmt numFmtId="175" formatCode="_-[$R$-416]\ * #,##0.00_-;\-[$R$-416]\ * #,##0.00_-;_-[$R$-416]\ * &quot;-&quot;??_-;_-@_-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#,##0.0000"/>
    <numFmt numFmtId="181" formatCode="0.0%"/>
    <numFmt numFmtId="182" formatCode="#,##0.000"/>
    <numFmt numFmtId="183" formatCode="&quot;R$&quot;\ #,##0.00"/>
  </numFmts>
  <fonts count="45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3" fontId="2" fillId="0" borderId="17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43" fontId="3" fillId="33" borderId="15" xfId="0" applyNumberFormat="1" applyFont="1" applyFill="1" applyBorder="1" applyAlignment="1">
      <alignment/>
    </xf>
    <xf numFmtId="43" fontId="4" fillId="33" borderId="22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33" borderId="29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43" fontId="2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3" fontId="3" fillId="35" borderId="31" xfId="0" applyNumberFormat="1" applyFont="1" applyFill="1" applyBorder="1" applyAlignment="1">
      <alignment/>
    </xf>
    <xf numFmtId="43" fontId="2" fillId="0" borderId="3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6" fillId="33" borderId="29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36" xfId="0" applyFont="1" applyBorder="1" applyAlignment="1">
      <alignment/>
    </xf>
    <xf numFmtId="0" fontId="6" fillId="33" borderId="37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3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6" fillId="33" borderId="37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2" fillId="34" borderId="18" xfId="0" applyNumberFormat="1" applyFont="1" applyFill="1" applyBorder="1" applyAlignment="1">
      <alignment/>
    </xf>
    <xf numFmtId="43" fontId="8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43" fontId="0" fillId="0" borderId="0" xfId="0" applyNumberFormat="1" applyAlignment="1">
      <alignment/>
    </xf>
    <xf numFmtId="43" fontId="2" fillId="0" borderId="10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43" fontId="8" fillId="0" borderId="42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43" fontId="8" fillId="0" borderId="36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3" fontId="4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29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3" fontId="3" fillId="35" borderId="53" xfId="0" applyNumberFormat="1" applyFont="1" applyFill="1" applyBorder="1" applyAlignment="1">
      <alignment horizontal="center"/>
    </xf>
    <xf numFmtId="43" fontId="3" fillId="35" borderId="31" xfId="0" applyNumberFormat="1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0" fillId="0" borderId="58" xfId="0" applyNumberForma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vertical="center"/>
    </xf>
    <xf numFmtId="4" fontId="0" fillId="0" borderId="56" xfId="0" applyNumberFormat="1" applyFill="1" applyBorder="1" applyAlignment="1">
      <alignment horizontal="center" vertical="center"/>
    </xf>
    <xf numFmtId="4" fontId="7" fillId="0" borderId="60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4" fontId="0" fillId="0" borderId="63" xfId="0" applyNumberFormat="1" applyFill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43" fontId="0" fillId="0" borderId="28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65" xfId="0" applyNumberFormat="1" applyFill="1" applyBorder="1" applyAlignment="1">
      <alignment horizontal="center" vertical="center"/>
    </xf>
    <xf numFmtId="4" fontId="0" fillId="33" borderId="66" xfId="0" applyNumberForma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170" fontId="0" fillId="33" borderId="68" xfId="0" applyNumberFormat="1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70" fontId="7" fillId="33" borderId="29" xfId="0" applyNumberFormat="1" applyFont="1" applyFill="1" applyBorder="1" applyAlignment="1">
      <alignment horizontal="center"/>
    </xf>
    <xf numFmtId="170" fontId="7" fillId="33" borderId="26" xfId="0" applyNumberFormat="1" applyFont="1" applyFill="1" applyBorder="1" applyAlignment="1">
      <alignment horizontal="center"/>
    </xf>
    <xf numFmtId="170" fontId="7" fillId="33" borderId="3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0" fillId="33" borderId="56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0" borderId="4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0" fillId="0" borderId="7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71" xfId="0" applyNumberFormat="1" applyFill="1" applyBorder="1" applyAlignment="1">
      <alignment horizontal="center" vertical="center"/>
    </xf>
    <xf numFmtId="44" fontId="7" fillId="0" borderId="0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8" fillId="0" borderId="7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7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6" fillId="33" borderId="7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wrapText="1"/>
    </xf>
    <xf numFmtId="0" fontId="6" fillId="0" borderId="87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17" fontId="8" fillId="0" borderId="53" xfId="0" applyNumberFormat="1" applyFont="1" applyBorder="1" applyAlignment="1">
      <alignment horizontal="center" wrapText="1"/>
    </xf>
    <xf numFmtId="0" fontId="8" fillId="0" borderId="87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6" fillId="33" borderId="53" xfId="0" applyFont="1" applyFill="1" applyBorder="1" applyAlignment="1">
      <alignment horizontal="center"/>
    </xf>
    <xf numFmtId="0" fontId="6" fillId="33" borderId="87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47625</xdr:colOff>
      <xdr:row>3</xdr:row>
      <xdr:rowOff>66675</xdr:rowOff>
    </xdr:to>
    <xdr:pic>
      <xdr:nvPicPr>
        <xdr:cNvPr id="1" name="Imagem 2" descr="brasaopm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590550</xdr:colOff>
      <xdr:row>2</xdr:row>
      <xdr:rowOff>200025</xdr:rowOff>
    </xdr:to>
    <xdr:pic>
      <xdr:nvPicPr>
        <xdr:cNvPr id="1" name="Imagem 2" descr="brasaopm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85" zoomScaleSheetLayoutView="85" workbookViewId="0" topLeftCell="A13">
      <selection activeCell="L30" sqref="L30"/>
    </sheetView>
  </sheetViews>
  <sheetFormatPr defaultColWidth="9.140625" defaultRowHeight="12.75"/>
  <cols>
    <col min="1" max="1" width="13.8515625" style="2" customWidth="1"/>
    <col min="2" max="2" width="13.7109375" style="2" customWidth="1"/>
    <col min="3" max="3" width="12.8515625" style="2" customWidth="1"/>
    <col min="4" max="4" width="9.140625" style="2" customWidth="1"/>
    <col min="5" max="6" width="19.57421875" style="2" customWidth="1"/>
    <col min="7" max="7" width="23.28125" style="2" customWidth="1"/>
    <col min="8" max="8" width="45.8515625" style="2" customWidth="1"/>
    <col min="9" max="9" width="14.140625" style="2" customWidth="1"/>
    <col min="10" max="10" width="15.57421875" style="2" bestFit="1" customWidth="1"/>
    <col min="11" max="11" width="13.421875" style="2" customWidth="1"/>
    <col min="12" max="12" width="20.7109375" style="2" customWidth="1"/>
    <col min="13" max="13" width="1.421875" style="2" hidden="1" customWidth="1"/>
    <col min="14" max="15" width="15.140625" style="2" bestFit="1" customWidth="1"/>
    <col min="16" max="16" width="4.8515625" style="2" customWidth="1"/>
    <col min="17" max="17" width="11.8515625" style="2" bestFit="1" customWidth="1"/>
    <col min="18" max="18" width="9.140625" style="2" customWidth="1"/>
    <col min="19" max="19" width="15.140625" style="2" bestFit="1" customWidth="1"/>
    <col min="20" max="20" width="17.7109375" style="2" customWidth="1"/>
    <col min="21" max="16384" width="9.140625" style="2" customWidth="1"/>
  </cols>
  <sheetData>
    <row r="1" spans="1:18" ht="18" customHeight="1" thickBot="1" thickTop="1">
      <c r="A1" s="42"/>
      <c r="B1" s="113" t="s">
        <v>78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32"/>
      <c r="O1" s="1"/>
      <c r="P1" s="1"/>
      <c r="Q1" s="1"/>
      <c r="R1" s="1"/>
    </row>
    <row r="2" spans="1:18" ht="18" customHeight="1" thickBot="1" thickTop="1">
      <c r="A2" s="40"/>
      <c r="B2" s="116" t="s">
        <v>0</v>
      </c>
      <c r="C2" s="123"/>
      <c r="D2" s="123"/>
      <c r="E2" s="123"/>
      <c r="F2" s="129" t="s">
        <v>91</v>
      </c>
      <c r="G2" s="130"/>
      <c r="H2" s="130"/>
      <c r="I2" s="130"/>
      <c r="J2" s="130"/>
      <c r="K2" s="130"/>
      <c r="L2" s="131"/>
      <c r="M2" s="1"/>
      <c r="N2" s="32"/>
      <c r="O2" s="1"/>
      <c r="P2" s="1"/>
      <c r="Q2" s="1"/>
      <c r="R2" s="1"/>
    </row>
    <row r="3" spans="1:18" ht="18" customHeight="1" thickBot="1" thickTop="1">
      <c r="A3" s="41"/>
      <c r="B3" s="124" t="s">
        <v>110</v>
      </c>
      <c r="C3" s="125"/>
      <c r="D3" s="125"/>
      <c r="E3" s="125"/>
      <c r="F3" s="132"/>
      <c r="G3" s="133"/>
      <c r="H3" s="133"/>
      <c r="I3" s="133"/>
      <c r="J3" s="133"/>
      <c r="K3" s="133"/>
      <c r="L3" s="134"/>
      <c r="M3" s="1"/>
      <c r="N3" s="32"/>
      <c r="O3" s="1"/>
      <c r="P3" s="1"/>
      <c r="Q3" s="1"/>
      <c r="R3" s="1"/>
    </row>
    <row r="4" spans="1:18" ht="18" customHeight="1" thickBot="1" thickTop="1">
      <c r="A4" s="116" t="s">
        <v>24</v>
      </c>
      <c r="B4" s="117"/>
      <c r="C4" s="118"/>
      <c r="D4" s="39"/>
      <c r="E4" s="39"/>
      <c r="F4" s="39"/>
      <c r="G4" s="39"/>
      <c r="H4" s="39"/>
      <c r="I4" s="152" t="s">
        <v>52</v>
      </c>
      <c r="J4" s="153"/>
      <c r="K4" s="153"/>
      <c r="L4" s="154"/>
      <c r="M4" s="3"/>
      <c r="N4" s="32"/>
      <c r="O4" s="1"/>
      <c r="P4" s="1"/>
      <c r="Q4" s="1"/>
      <c r="R4" s="1"/>
    </row>
    <row r="5" spans="1:18" ht="18" customHeight="1" thickTop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4"/>
      <c r="N5" s="32"/>
      <c r="O5" s="1"/>
      <c r="P5" s="1"/>
      <c r="Q5" s="1"/>
      <c r="R5" s="1"/>
    </row>
    <row r="6" spans="1:18" ht="18" customHeight="1">
      <c r="A6" s="32"/>
      <c r="B6" s="1"/>
      <c r="C6" s="1"/>
      <c r="D6" s="1"/>
      <c r="F6" s="1"/>
      <c r="G6" s="1"/>
      <c r="H6" s="1"/>
      <c r="I6" s="1"/>
      <c r="J6" s="1"/>
      <c r="K6" s="1"/>
      <c r="L6" s="38"/>
      <c r="M6" s="4"/>
      <c r="N6" s="32"/>
      <c r="O6" s="1"/>
      <c r="P6" s="1"/>
      <c r="Q6" s="1"/>
      <c r="R6" s="1"/>
    </row>
    <row r="7" spans="1:18" ht="18" customHeight="1" thickBot="1">
      <c r="A7" s="34"/>
      <c r="B7" s="35"/>
      <c r="C7" s="35"/>
      <c r="D7" s="35"/>
      <c r="E7" s="35"/>
      <c r="F7" s="35" t="s">
        <v>7</v>
      </c>
      <c r="G7" s="35"/>
      <c r="H7" s="35" t="s">
        <v>7</v>
      </c>
      <c r="I7" s="35"/>
      <c r="J7" s="35"/>
      <c r="K7" s="35"/>
      <c r="L7" s="36"/>
      <c r="M7" s="1"/>
      <c r="N7" s="32"/>
      <c r="O7" s="1"/>
      <c r="P7" s="1"/>
      <c r="Q7" s="1"/>
      <c r="R7" s="1"/>
    </row>
    <row r="8" spans="1:18" ht="18" customHeight="1" thickBot="1" thickTop="1">
      <c r="A8" s="37" t="s">
        <v>3</v>
      </c>
      <c r="B8" s="25"/>
      <c r="C8" s="29"/>
      <c r="D8" s="30"/>
      <c r="E8" s="30"/>
      <c r="F8" s="30"/>
      <c r="G8" s="30"/>
      <c r="H8" s="31"/>
      <c r="I8" s="121" t="s">
        <v>1</v>
      </c>
      <c r="J8" s="122"/>
      <c r="K8" s="121" t="s">
        <v>6</v>
      </c>
      <c r="L8" s="122"/>
      <c r="M8" s="7"/>
      <c r="N8" s="8"/>
      <c r="O8" s="8"/>
      <c r="P8" s="8"/>
      <c r="Q8" s="1"/>
      <c r="R8" s="1"/>
    </row>
    <row r="9" spans="1:18" ht="18" customHeight="1" thickTop="1">
      <c r="A9" s="32"/>
      <c r="B9" s="1"/>
      <c r="C9" s="1"/>
      <c r="D9" s="6"/>
      <c r="E9" s="6"/>
      <c r="F9" s="6"/>
      <c r="G9" s="6"/>
      <c r="H9" s="33"/>
      <c r="I9" s="119" t="s">
        <v>2</v>
      </c>
      <c r="J9" s="120"/>
      <c r="K9" s="119" t="s">
        <v>108</v>
      </c>
      <c r="L9" s="120"/>
      <c r="M9" s="8"/>
      <c r="N9" s="8"/>
      <c r="O9" s="8"/>
      <c r="P9" s="8"/>
      <c r="Q9" s="1"/>
      <c r="R9" s="1"/>
    </row>
    <row r="10" spans="1:18" ht="18" customHeight="1" thickBot="1">
      <c r="A10" s="34"/>
      <c r="B10" s="35"/>
      <c r="C10" s="35"/>
      <c r="D10" s="35"/>
      <c r="E10" s="35"/>
      <c r="F10" s="35"/>
      <c r="G10" s="35"/>
      <c r="H10" s="36"/>
      <c r="I10" s="22"/>
      <c r="J10" s="23"/>
      <c r="K10" s="140" t="s">
        <v>109</v>
      </c>
      <c r="L10" s="141"/>
      <c r="M10" s="9"/>
      <c r="N10" s="8"/>
      <c r="O10" s="8"/>
      <c r="P10" s="8"/>
      <c r="Q10" s="1"/>
      <c r="R10" s="1"/>
    </row>
    <row r="11" spans="1:16" ht="18" customHeight="1" thickTop="1">
      <c r="A11" s="135" t="s">
        <v>8</v>
      </c>
      <c r="B11" s="135" t="s">
        <v>9</v>
      </c>
      <c r="C11" s="135" t="s">
        <v>16</v>
      </c>
      <c r="D11" s="144" t="s">
        <v>17</v>
      </c>
      <c r="E11" s="145"/>
      <c r="F11" s="145"/>
      <c r="G11" s="145"/>
      <c r="H11" s="146"/>
      <c r="I11" s="135" t="s">
        <v>18</v>
      </c>
      <c r="J11" s="135" t="s">
        <v>19</v>
      </c>
      <c r="K11" s="14" t="s">
        <v>20</v>
      </c>
      <c r="L11" s="15" t="s">
        <v>22</v>
      </c>
      <c r="M11" s="8"/>
      <c r="N11" s="8"/>
      <c r="O11" s="8"/>
      <c r="P11" s="8"/>
    </row>
    <row r="12" spans="1:16" ht="18" customHeight="1" thickBot="1" thickTop="1">
      <c r="A12" s="136"/>
      <c r="B12" s="136"/>
      <c r="C12" s="135"/>
      <c r="D12" s="147"/>
      <c r="E12" s="148"/>
      <c r="F12" s="148"/>
      <c r="G12" s="148"/>
      <c r="H12" s="149"/>
      <c r="I12" s="136"/>
      <c r="J12" s="136"/>
      <c r="K12" s="21" t="s">
        <v>21</v>
      </c>
      <c r="L12" s="16" t="s">
        <v>13</v>
      </c>
      <c r="M12" s="8"/>
      <c r="N12" s="8"/>
      <c r="O12" s="8"/>
      <c r="P12" s="8"/>
    </row>
    <row r="13" spans="1:16" ht="18" customHeight="1" thickTop="1">
      <c r="A13" s="28"/>
      <c r="B13" s="13"/>
      <c r="C13" s="88">
        <v>1</v>
      </c>
      <c r="D13" s="150" t="s">
        <v>86</v>
      </c>
      <c r="E13" s="150"/>
      <c r="F13" s="150"/>
      <c r="G13" s="150"/>
      <c r="H13" s="150"/>
      <c r="I13" s="24"/>
      <c r="J13" s="20"/>
      <c r="K13" s="17"/>
      <c r="L13" s="18"/>
      <c r="M13" s="8"/>
      <c r="N13" s="8"/>
      <c r="O13" s="8"/>
      <c r="P13" s="8"/>
    </row>
    <row r="14" spans="1:16" ht="18" customHeight="1">
      <c r="A14" s="46" t="s">
        <v>59</v>
      </c>
      <c r="B14" s="13" t="s">
        <v>50</v>
      </c>
      <c r="C14" s="46" t="s">
        <v>49</v>
      </c>
      <c r="D14" s="159" t="s">
        <v>73</v>
      </c>
      <c r="E14" s="158"/>
      <c r="F14" s="158"/>
      <c r="G14" s="158"/>
      <c r="H14" s="160"/>
      <c r="I14" s="24" t="s">
        <v>11</v>
      </c>
      <c r="J14" s="24">
        <v>4.5</v>
      </c>
      <c r="K14" s="17">
        <v>516.19</v>
      </c>
      <c r="L14" s="82">
        <f>J14*K14</f>
        <v>2322.8550000000005</v>
      </c>
      <c r="M14" s="8"/>
      <c r="N14" s="105">
        <f>L14*10%</f>
        <v>232.28550000000007</v>
      </c>
      <c r="O14" s="105">
        <f>N14+L14</f>
        <v>2555.1405000000004</v>
      </c>
      <c r="P14" s="8"/>
    </row>
    <row r="15" spans="1:16" ht="18" customHeight="1">
      <c r="A15" s="46" t="s">
        <v>66</v>
      </c>
      <c r="B15" s="13" t="s">
        <v>50</v>
      </c>
      <c r="C15" s="46" t="s">
        <v>23</v>
      </c>
      <c r="D15" s="159" t="s">
        <v>74</v>
      </c>
      <c r="E15" s="158"/>
      <c r="F15" s="158"/>
      <c r="G15" s="158"/>
      <c r="H15" s="160"/>
      <c r="I15" s="24" t="s">
        <v>11</v>
      </c>
      <c r="J15" s="24">
        <v>960</v>
      </c>
      <c r="K15" s="17">
        <v>13.83</v>
      </c>
      <c r="L15" s="82">
        <f aca="true" t="shared" si="0" ref="L15:L23">J15*K15</f>
        <v>13276.8</v>
      </c>
      <c r="M15" s="8"/>
      <c r="N15" s="105">
        <f aca="true" t="shared" si="1" ref="N15:N24">L15*10%</f>
        <v>1327.68</v>
      </c>
      <c r="O15" s="105">
        <f aca="true" t="shared" si="2" ref="O15:O24">N15+L15</f>
        <v>14604.48</v>
      </c>
      <c r="P15" s="8"/>
    </row>
    <row r="16" spans="1:16" ht="18" customHeight="1">
      <c r="A16" s="46" t="s">
        <v>64</v>
      </c>
      <c r="B16" s="13" t="s">
        <v>50</v>
      </c>
      <c r="C16" s="46" t="s">
        <v>10</v>
      </c>
      <c r="D16" s="126" t="s">
        <v>81</v>
      </c>
      <c r="E16" s="127"/>
      <c r="F16" s="127"/>
      <c r="G16" s="127"/>
      <c r="H16" s="128"/>
      <c r="I16" s="24" t="s">
        <v>68</v>
      </c>
      <c r="J16" s="24">
        <v>320</v>
      </c>
      <c r="K16" s="17">
        <v>38.71</v>
      </c>
      <c r="L16" s="82">
        <f t="shared" si="0"/>
        <v>12387.2</v>
      </c>
      <c r="M16" s="8"/>
      <c r="N16" s="105">
        <f t="shared" si="1"/>
        <v>1238.7200000000003</v>
      </c>
      <c r="O16" s="105">
        <f t="shared" si="2"/>
        <v>13625.920000000002</v>
      </c>
      <c r="P16" s="8"/>
    </row>
    <row r="17" spans="1:16" ht="18" customHeight="1">
      <c r="A17" s="46" t="s">
        <v>67</v>
      </c>
      <c r="B17" s="13" t="s">
        <v>50</v>
      </c>
      <c r="C17" s="46" t="s">
        <v>14</v>
      </c>
      <c r="D17" s="126" t="s">
        <v>84</v>
      </c>
      <c r="E17" s="127"/>
      <c r="F17" s="127"/>
      <c r="G17" s="127"/>
      <c r="H17" s="128"/>
      <c r="I17" s="24" t="s">
        <v>12</v>
      </c>
      <c r="J17" s="24">
        <v>9.6</v>
      </c>
      <c r="K17" s="17">
        <v>478.01</v>
      </c>
      <c r="L17" s="82">
        <f t="shared" si="0"/>
        <v>4588.896</v>
      </c>
      <c r="M17" s="8"/>
      <c r="N17" s="105">
        <f t="shared" si="1"/>
        <v>458.8896</v>
      </c>
      <c r="O17" s="105">
        <f t="shared" si="2"/>
        <v>5047.785599999999</v>
      </c>
      <c r="P17" s="8"/>
    </row>
    <row r="18" spans="1:16" ht="18" customHeight="1">
      <c r="A18" s="46" t="s">
        <v>67</v>
      </c>
      <c r="B18" s="13" t="s">
        <v>50</v>
      </c>
      <c r="C18" s="46" t="s">
        <v>15</v>
      </c>
      <c r="D18" s="126" t="s">
        <v>85</v>
      </c>
      <c r="E18" s="127"/>
      <c r="F18" s="127"/>
      <c r="G18" s="127"/>
      <c r="H18" s="128"/>
      <c r="I18" s="24" t="str">
        <f>I17</f>
        <v>m³</v>
      </c>
      <c r="J18" s="24">
        <v>0.64</v>
      </c>
      <c r="K18" s="17">
        <v>478.01</v>
      </c>
      <c r="L18" s="82">
        <f t="shared" si="0"/>
        <v>305.9264</v>
      </c>
      <c r="M18" s="8"/>
      <c r="N18" s="105">
        <f t="shared" si="1"/>
        <v>30.592640000000003</v>
      </c>
      <c r="O18" s="105">
        <f t="shared" si="2"/>
        <v>336.51904</v>
      </c>
      <c r="P18" s="8"/>
    </row>
    <row r="19" spans="1:16" ht="18" customHeight="1">
      <c r="A19" s="46" t="s">
        <v>65</v>
      </c>
      <c r="B19" s="13" t="s">
        <v>50</v>
      </c>
      <c r="C19" s="46" t="s">
        <v>69</v>
      </c>
      <c r="D19" s="126" t="s">
        <v>87</v>
      </c>
      <c r="E19" s="127"/>
      <c r="F19" s="127"/>
      <c r="G19" s="127"/>
      <c r="H19" s="128"/>
      <c r="I19" s="24" t="s">
        <v>12</v>
      </c>
      <c r="J19" s="24">
        <f>J15*0.12</f>
        <v>115.19999999999999</v>
      </c>
      <c r="K19" s="17">
        <v>136.14</v>
      </c>
      <c r="L19" s="82">
        <f t="shared" si="0"/>
        <v>15683.327999999998</v>
      </c>
      <c r="M19" s="8"/>
      <c r="N19" s="105">
        <f t="shared" si="1"/>
        <v>1568.3328</v>
      </c>
      <c r="O19" s="105">
        <f t="shared" si="2"/>
        <v>17251.660799999998</v>
      </c>
      <c r="P19" s="8"/>
    </row>
    <row r="20" spans="1:16" ht="18" customHeight="1">
      <c r="A20" s="28" t="s">
        <v>54</v>
      </c>
      <c r="B20" s="13" t="s">
        <v>50</v>
      </c>
      <c r="C20" s="46" t="s">
        <v>70</v>
      </c>
      <c r="D20" s="155" t="s">
        <v>57</v>
      </c>
      <c r="E20" s="156"/>
      <c r="F20" s="156"/>
      <c r="G20" s="156"/>
      <c r="H20" s="157"/>
      <c r="I20" s="24" t="s">
        <v>12</v>
      </c>
      <c r="J20" s="24">
        <f>J23</f>
        <v>36.72</v>
      </c>
      <c r="K20" s="18">
        <v>15.93</v>
      </c>
      <c r="L20" s="82">
        <f t="shared" si="0"/>
        <v>584.9495999999999</v>
      </c>
      <c r="M20" s="8"/>
      <c r="N20" s="105">
        <f t="shared" si="1"/>
        <v>58.49495999999999</v>
      </c>
      <c r="O20" s="105">
        <f t="shared" si="2"/>
        <v>643.4445599999999</v>
      </c>
      <c r="P20" s="8"/>
    </row>
    <row r="21" spans="1:16" ht="18" customHeight="1">
      <c r="A21" s="28" t="s">
        <v>63</v>
      </c>
      <c r="B21" s="13" t="s">
        <v>50</v>
      </c>
      <c r="C21" s="46" t="s">
        <v>71</v>
      </c>
      <c r="D21" s="163" t="s">
        <v>62</v>
      </c>
      <c r="E21" s="164"/>
      <c r="F21" s="164"/>
      <c r="G21" s="164"/>
      <c r="H21" s="165"/>
      <c r="I21" s="24" t="s">
        <v>11</v>
      </c>
      <c r="J21" s="90">
        <v>816</v>
      </c>
      <c r="K21" s="18">
        <v>11.44</v>
      </c>
      <c r="L21" s="82">
        <f t="shared" si="0"/>
        <v>9335.039999999999</v>
      </c>
      <c r="M21" s="8"/>
      <c r="N21" s="105">
        <f t="shared" si="1"/>
        <v>933.5039999999999</v>
      </c>
      <c r="O21" s="105">
        <f t="shared" si="2"/>
        <v>10268.543999999998</v>
      </c>
      <c r="P21" s="8"/>
    </row>
    <row r="22" spans="1:19" ht="18" customHeight="1">
      <c r="A22" s="28" t="s">
        <v>53</v>
      </c>
      <c r="B22" s="13" t="s">
        <v>50</v>
      </c>
      <c r="C22" s="46" t="s">
        <v>72</v>
      </c>
      <c r="D22" s="158" t="s">
        <v>79</v>
      </c>
      <c r="E22" s="158"/>
      <c r="F22" s="158"/>
      <c r="G22" s="158"/>
      <c r="H22" s="158"/>
      <c r="I22" s="24" t="s">
        <v>11</v>
      </c>
      <c r="J22" s="47">
        <v>816</v>
      </c>
      <c r="K22" s="18">
        <v>4.74</v>
      </c>
      <c r="L22" s="82">
        <f t="shared" si="0"/>
        <v>3867.84</v>
      </c>
      <c r="M22" s="8"/>
      <c r="N22" s="105">
        <f t="shared" si="1"/>
        <v>386.78400000000005</v>
      </c>
      <c r="O22" s="105">
        <f t="shared" si="2"/>
        <v>4254.624</v>
      </c>
      <c r="P22" s="8"/>
      <c r="S22" s="80"/>
    </row>
    <row r="23" spans="1:16" ht="18" customHeight="1">
      <c r="A23" s="28" t="s">
        <v>111</v>
      </c>
      <c r="B23" s="13" t="s">
        <v>50</v>
      </c>
      <c r="C23" s="46" t="s">
        <v>77</v>
      </c>
      <c r="D23" s="158" t="s">
        <v>88</v>
      </c>
      <c r="E23" s="158"/>
      <c r="F23" s="158"/>
      <c r="G23" s="158"/>
      <c r="H23" s="158"/>
      <c r="I23" s="24" t="s">
        <v>12</v>
      </c>
      <c r="J23" s="50">
        <f>J22*0.045</f>
        <v>36.72</v>
      </c>
      <c r="K23" s="19">
        <v>948.15</v>
      </c>
      <c r="L23" s="82">
        <f t="shared" si="0"/>
        <v>34816.068</v>
      </c>
      <c r="M23" s="8"/>
      <c r="N23" s="105">
        <f t="shared" si="1"/>
        <v>3481.6068</v>
      </c>
      <c r="O23" s="105">
        <f t="shared" si="2"/>
        <v>38297.6748</v>
      </c>
      <c r="P23" s="8"/>
    </row>
    <row r="24" spans="1:16" ht="18" customHeight="1" thickBot="1">
      <c r="A24" s="28" t="s">
        <v>76</v>
      </c>
      <c r="B24" s="13" t="s">
        <v>50</v>
      </c>
      <c r="C24" s="46" t="s">
        <v>83</v>
      </c>
      <c r="D24" s="159" t="s">
        <v>75</v>
      </c>
      <c r="E24" s="158"/>
      <c r="F24" s="158"/>
      <c r="G24" s="158"/>
      <c r="H24" s="160"/>
      <c r="I24" s="24" t="s">
        <v>11</v>
      </c>
      <c r="J24" s="50">
        <v>19.2</v>
      </c>
      <c r="K24" s="19">
        <v>24.48</v>
      </c>
      <c r="L24" s="82">
        <f>J24*K24</f>
        <v>470.01599999999996</v>
      </c>
      <c r="M24" s="8"/>
      <c r="N24" s="105">
        <f t="shared" si="1"/>
        <v>47.001599999999996</v>
      </c>
      <c r="O24" s="105">
        <f t="shared" si="2"/>
        <v>517.0175999999999</v>
      </c>
      <c r="P24" s="8"/>
    </row>
    <row r="25" spans="1:21" ht="18" customHeight="1" thickBot="1">
      <c r="A25" s="28"/>
      <c r="B25" s="13"/>
      <c r="C25" s="28"/>
      <c r="D25" s="48"/>
      <c r="E25" s="48"/>
      <c r="F25" s="48"/>
      <c r="G25" s="48"/>
      <c r="H25" s="48"/>
      <c r="I25" s="24"/>
      <c r="J25" s="142" t="s">
        <v>13</v>
      </c>
      <c r="K25" s="143"/>
      <c r="L25" s="49">
        <f>SUM(L14:M24)</f>
        <v>97638.919</v>
      </c>
      <c r="M25" s="8"/>
      <c r="N25" s="8"/>
      <c r="O25" s="8"/>
      <c r="P25" s="8"/>
      <c r="T25" s="108"/>
      <c r="U25" s="109"/>
    </row>
    <row r="26" spans="1:16" ht="18" customHeight="1" thickBot="1" thickTop="1">
      <c r="A26" s="110" t="s">
        <v>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26">
        <f>L25</f>
        <v>97638.919</v>
      </c>
      <c r="M26" s="10"/>
      <c r="N26" s="11"/>
      <c r="O26" s="10"/>
      <c r="P26" s="11"/>
    </row>
    <row r="27" spans="1:16" ht="18" customHeight="1" thickBot="1" thickTop="1">
      <c r="A27" s="43" t="s">
        <v>56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26">
        <f>L26*10%</f>
        <v>9763.8919</v>
      </c>
      <c r="M27" s="10"/>
      <c r="N27" s="11"/>
      <c r="O27" s="10"/>
      <c r="P27" s="11"/>
    </row>
    <row r="28" spans="1:16" ht="18" customHeight="1" thickBot="1" thickTop="1">
      <c r="A28" s="43" t="s">
        <v>5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26">
        <f>L26+L27</f>
        <v>107402.8109</v>
      </c>
      <c r="M28" s="10"/>
      <c r="N28" s="11"/>
      <c r="O28" s="10"/>
      <c r="P28" s="11"/>
    </row>
    <row r="29" spans="1:16" ht="18" customHeight="1" thickBot="1" thickTop="1">
      <c r="A29" s="43" t="s">
        <v>55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26">
        <v>100000</v>
      </c>
      <c r="M29" s="10"/>
      <c r="N29" s="11"/>
      <c r="O29" s="10"/>
      <c r="P29" s="11"/>
    </row>
    <row r="30" spans="1:16" ht="18" customHeight="1" thickBot="1" thickTop="1">
      <c r="A30" s="110" t="s">
        <v>25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2"/>
      <c r="L30" s="27">
        <f>L28-L29</f>
        <v>7402.810899999997</v>
      </c>
      <c r="M30" s="12"/>
      <c r="N30" s="5"/>
      <c r="O30" s="5"/>
      <c r="P30" s="5"/>
    </row>
    <row r="31" ht="18" customHeight="1" thickTop="1">
      <c r="H31" s="1"/>
    </row>
    <row r="32" spans="8:15" ht="18" customHeight="1">
      <c r="H32" s="1"/>
      <c r="O32" s="80"/>
    </row>
    <row r="33" ht="18" customHeight="1">
      <c r="H33" s="1"/>
    </row>
    <row r="34" ht="18" customHeight="1">
      <c r="H34" s="1"/>
    </row>
    <row r="35" spans="8:12" ht="18" customHeight="1">
      <c r="H35" s="1"/>
      <c r="L35" s="80"/>
    </row>
    <row r="36" ht="16.5">
      <c r="O36" s="81"/>
    </row>
    <row r="38" spans="1:12" ht="16.5">
      <c r="A38" s="151" t="s">
        <v>105</v>
      </c>
      <c r="B38" s="151"/>
      <c r="C38" s="151"/>
      <c r="D38" s="151"/>
      <c r="E38" s="151"/>
      <c r="F38" s="109" t="s">
        <v>105</v>
      </c>
      <c r="G38" s="109"/>
      <c r="H38" s="109"/>
      <c r="I38" s="151" t="s">
        <v>104</v>
      </c>
      <c r="J38" s="151"/>
      <c r="K38" s="151"/>
      <c r="L38" s="151"/>
    </row>
    <row r="39" spans="1:12" ht="16.5">
      <c r="A39" s="162" t="s">
        <v>99</v>
      </c>
      <c r="B39" s="162"/>
      <c r="C39" s="162"/>
      <c r="D39" s="162"/>
      <c r="E39" s="162"/>
      <c r="F39" s="162" t="s">
        <v>101</v>
      </c>
      <c r="G39" s="162"/>
      <c r="H39" s="162"/>
      <c r="I39" s="162" t="s">
        <v>103</v>
      </c>
      <c r="J39" s="162"/>
      <c r="K39" s="162"/>
      <c r="L39" s="162"/>
    </row>
    <row r="40" spans="1:12" ht="16.5">
      <c r="A40" s="161" t="s">
        <v>100</v>
      </c>
      <c r="B40" s="161"/>
      <c r="C40" s="161"/>
      <c r="D40" s="161"/>
      <c r="E40" s="161"/>
      <c r="F40" s="161" t="s">
        <v>102</v>
      </c>
      <c r="G40" s="161"/>
      <c r="H40" s="161"/>
      <c r="I40" s="161" t="s">
        <v>51</v>
      </c>
      <c r="J40" s="161"/>
      <c r="K40" s="161"/>
      <c r="L40" s="161"/>
    </row>
  </sheetData>
  <sheetProtection/>
  <mergeCells count="43">
    <mergeCell ref="D15:H15"/>
    <mergeCell ref="D21:H21"/>
    <mergeCell ref="D19:H19"/>
    <mergeCell ref="D17:H17"/>
    <mergeCell ref="D24:H24"/>
    <mergeCell ref="A39:E39"/>
    <mergeCell ref="A40:E40"/>
    <mergeCell ref="I39:L39"/>
    <mergeCell ref="I40:L40"/>
    <mergeCell ref="I38:L38"/>
    <mergeCell ref="F39:H39"/>
    <mergeCell ref="F40:H40"/>
    <mergeCell ref="F38:H38"/>
    <mergeCell ref="I11:I12"/>
    <mergeCell ref="D11:H12"/>
    <mergeCell ref="D13:H13"/>
    <mergeCell ref="A38:E38"/>
    <mergeCell ref="C11:C12"/>
    <mergeCell ref="I4:L4"/>
    <mergeCell ref="D20:H20"/>
    <mergeCell ref="D22:H22"/>
    <mergeCell ref="D23:H23"/>
    <mergeCell ref="D14:H14"/>
    <mergeCell ref="F2:L3"/>
    <mergeCell ref="A11:A12"/>
    <mergeCell ref="B11:B12"/>
    <mergeCell ref="A5:L5"/>
    <mergeCell ref="A26:K26"/>
    <mergeCell ref="K9:L9"/>
    <mergeCell ref="K10:L10"/>
    <mergeCell ref="J11:J12"/>
    <mergeCell ref="D16:H16"/>
    <mergeCell ref="J25:K25"/>
    <mergeCell ref="T25:U25"/>
    <mergeCell ref="A30:K30"/>
    <mergeCell ref="B1:L1"/>
    <mergeCell ref="A4:C4"/>
    <mergeCell ref="I9:J9"/>
    <mergeCell ref="I8:J8"/>
    <mergeCell ref="K8:L8"/>
    <mergeCell ref="B2:E2"/>
    <mergeCell ref="B3:E3"/>
    <mergeCell ref="D18:H18"/>
  </mergeCells>
  <printOptions/>
  <pageMargins left="0.28" right="0.15748031496062992" top="0.59" bottom="0.31496062992125984" header="0.12" footer="0.2362204724409449"/>
  <pageSetup horizontalDpi="600" verticalDpi="600" orientation="landscape" paperSize="9" scale="65" r:id="rId3"/>
  <legacyDrawing r:id="rId2"/>
  <oleObjects>
    <oleObject progId="Word.Document.12" shapeId="1015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view="pageBreakPreview" zoomScale="85" zoomScaleSheetLayoutView="85" zoomScalePageLayoutView="0" workbookViewId="0" topLeftCell="A22">
      <selection activeCell="M8" sqref="M8"/>
    </sheetView>
  </sheetViews>
  <sheetFormatPr defaultColWidth="9.140625" defaultRowHeight="12.75"/>
  <cols>
    <col min="3" max="3" width="12.7109375" style="0" customWidth="1"/>
    <col min="4" max="4" width="15.8515625" style="0" customWidth="1"/>
    <col min="5" max="5" width="23.7109375" style="0" customWidth="1"/>
    <col min="6" max="6" width="11.00390625" style="0" customWidth="1"/>
    <col min="7" max="7" width="6.140625" style="0" customWidth="1"/>
    <col min="8" max="8" width="6.00390625" style="0" customWidth="1"/>
    <col min="12" max="12" width="5.00390625" style="0" customWidth="1"/>
    <col min="13" max="13" width="8.00390625" style="0" customWidth="1"/>
    <col min="14" max="14" width="8.28125" style="0" customWidth="1"/>
    <col min="15" max="16" width="11.57421875" style="0" bestFit="1" customWidth="1"/>
  </cols>
  <sheetData>
    <row r="2" spans="1:5" ht="12.75">
      <c r="A2" s="52"/>
      <c r="E2" s="52" t="s">
        <v>27</v>
      </c>
    </row>
    <row r="5" ht="16.5" thickBot="1">
      <c r="A5" s="51" t="s">
        <v>26</v>
      </c>
    </row>
    <row r="6" spans="1:14" ht="13.5" thickTop="1">
      <c r="A6" t="s">
        <v>28</v>
      </c>
      <c r="I6" s="225" t="s">
        <v>29</v>
      </c>
      <c r="J6" s="226"/>
      <c r="K6" s="226"/>
      <c r="L6" s="227"/>
      <c r="M6" s="225" t="s">
        <v>30</v>
      </c>
      <c r="N6" s="227"/>
    </row>
    <row r="7" spans="1:14" ht="13.5" thickBot="1">
      <c r="A7" t="s">
        <v>58</v>
      </c>
      <c r="D7" s="60"/>
      <c r="F7" s="60"/>
      <c r="G7" s="60"/>
      <c r="H7" s="54"/>
      <c r="I7" s="228" t="s">
        <v>31</v>
      </c>
      <c r="J7" s="229"/>
      <c r="K7" s="229"/>
      <c r="L7" s="230"/>
      <c r="M7" s="231">
        <v>43891</v>
      </c>
      <c r="N7" s="230"/>
    </row>
    <row r="8" spans="1:14" ht="14.25" customHeight="1" thickBot="1" thickTop="1">
      <c r="A8" s="102"/>
      <c r="B8" s="103"/>
      <c r="C8" s="103"/>
      <c r="D8" s="103"/>
      <c r="E8" s="103"/>
      <c r="F8" s="103"/>
      <c r="G8" s="103"/>
      <c r="H8" s="103"/>
      <c r="I8" s="55" t="s">
        <v>32</v>
      </c>
      <c r="J8" s="56"/>
      <c r="K8" s="56"/>
      <c r="L8" s="56"/>
      <c r="M8" s="56"/>
      <c r="N8" s="57"/>
    </row>
    <row r="9" spans="1:14" ht="14.25" thickBot="1" thickTop="1">
      <c r="A9" s="167" t="s">
        <v>90</v>
      </c>
      <c r="B9" s="168"/>
      <c r="C9" s="168"/>
      <c r="D9" s="168"/>
      <c r="E9" s="169"/>
      <c r="F9" s="103"/>
      <c r="G9" s="103"/>
      <c r="H9" s="104"/>
      <c r="I9" s="58" t="s">
        <v>33</v>
      </c>
      <c r="J9" s="53"/>
      <c r="K9" s="53"/>
      <c r="L9" s="53"/>
      <c r="M9" s="53"/>
      <c r="N9" s="59"/>
    </row>
    <row r="10" spans="1:14" ht="14.25" customHeight="1" thickBot="1" thickTop="1">
      <c r="A10" s="170"/>
      <c r="B10" s="171"/>
      <c r="C10" s="171"/>
      <c r="D10" s="171"/>
      <c r="E10" s="172"/>
      <c r="F10" s="60"/>
      <c r="G10" s="60"/>
      <c r="I10" s="245" t="s">
        <v>98</v>
      </c>
      <c r="J10" s="246"/>
      <c r="K10" s="246"/>
      <c r="L10" s="246"/>
      <c r="M10" s="246"/>
      <c r="N10" s="247"/>
    </row>
    <row r="11" spans="1:14" ht="14.25" thickBot="1" thickTop="1">
      <c r="A11" s="53"/>
      <c r="I11" s="60"/>
      <c r="J11" s="60"/>
      <c r="K11" s="60"/>
      <c r="L11" s="60"/>
      <c r="M11" s="60"/>
      <c r="N11" s="57"/>
    </row>
    <row r="12" spans="1:14" ht="14.25" thickBot="1" thickTop="1">
      <c r="A12" s="61" t="s">
        <v>34</v>
      </c>
      <c r="B12" s="225" t="s">
        <v>35</v>
      </c>
      <c r="C12" s="226"/>
      <c r="D12" s="226"/>
      <c r="E12" s="226"/>
      <c r="F12" s="227"/>
      <c r="G12" s="225" t="s">
        <v>36</v>
      </c>
      <c r="H12" s="227"/>
      <c r="I12" s="232" t="s">
        <v>93</v>
      </c>
      <c r="J12" s="233"/>
      <c r="K12" s="233"/>
      <c r="L12" s="234"/>
      <c r="M12" s="225" t="s">
        <v>37</v>
      </c>
      <c r="N12" s="227"/>
    </row>
    <row r="13" spans="1:14" ht="14.25" thickBot="1" thickTop="1">
      <c r="A13" s="62"/>
      <c r="B13" s="63"/>
      <c r="C13" s="60"/>
      <c r="D13" s="60"/>
      <c r="E13" s="60"/>
      <c r="F13" s="54"/>
      <c r="G13" s="63"/>
      <c r="H13" s="54"/>
      <c r="I13" s="240" t="s">
        <v>96</v>
      </c>
      <c r="J13" s="241"/>
      <c r="K13" s="241"/>
      <c r="L13" s="242"/>
      <c r="M13" s="235"/>
      <c r="N13" s="236"/>
    </row>
    <row r="14" spans="1:14" ht="13.5" thickTop="1">
      <c r="A14" s="62"/>
      <c r="B14" s="63"/>
      <c r="C14" s="60"/>
      <c r="D14" s="60"/>
      <c r="E14" s="60"/>
      <c r="F14" s="54"/>
      <c r="G14" s="63"/>
      <c r="H14" s="54"/>
      <c r="I14" s="243" t="s">
        <v>39</v>
      </c>
      <c r="J14" s="244"/>
      <c r="K14" s="237"/>
      <c r="L14" s="237"/>
      <c r="M14" s="63"/>
      <c r="N14" s="54"/>
    </row>
    <row r="15" spans="1:14" ht="12.75">
      <c r="A15" s="62"/>
      <c r="B15" s="63"/>
      <c r="C15" s="60"/>
      <c r="D15" s="60"/>
      <c r="E15" s="60"/>
      <c r="F15" s="54"/>
      <c r="G15" s="63"/>
      <c r="H15" s="54"/>
      <c r="I15" s="237" t="s">
        <v>40</v>
      </c>
      <c r="J15" s="238"/>
      <c r="K15" s="237" t="s">
        <v>38</v>
      </c>
      <c r="L15" s="237"/>
      <c r="M15" s="63"/>
      <c r="N15" s="54"/>
    </row>
    <row r="16" spans="1:14" ht="12.75">
      <c r="A16" s="62"/>
      <c r="B16" s="63"/>
      <c r="C16" s="60"/>
      <c r="D16" s="60"/>
      <c r="E16" s="60"/>
      <c r="F16" s="54"/>
      <c r="G16" s="63"/>
      <c r="H16" s="54"/>
      <c r="I16" s="237" t="s">
        <v>42</v>
      </c>
      <c r="J16" s="238"/>
      <c r="K16" s="237" t="s">
        <v>41</v>
      </c>
      <c r="L16" s="237"/>
      <c r="M16" s="63"/>
      <c r="N16" s="54"/>
    </row>
    <row r="17" spans="1:14" ht="12.75">
      <c r="A17" s="62"/>
      <c r="B17" s="63"/>
      <c r="C17" s="60"/>
      <c r="D17" s="60"/>
      <c r="E17" s="60"/>
      <c r="F17" s="54"/>
      <c r="G17" s="63"/>
      <c r="H17" s="54"/>
      <c r="I17" s="237" t="s">
        <v>94</v>
      </c>
      <c r="J17" s="238"/>
      <c r="K17" s="239" t="s">
        <v>97</v>
      </c>
      <c r="L17" s="237"/>
      <c r="M17" s="63"/>
      <c r="N17" s="54"/>
    </row>
    <row r="18" spans="1:14" ht="12.75">
      <c r="A18" s="62"/>
      <c r="B18" s="63"/>
      <c r="C18" s="60"/>
      <c r="D18" s="60"/>
      <c r="E18" s="60"/>
      <c r="F18" s="54"/>
      <c r="G18" s="63"/>
      <c r="H18" s="54"/>
      <c r="I18" s="237" t="s">
        <v>95</v>
      </c>
      <c r="J18" s="238"/>
      <c r="K18" s="237"/>
      <c r="L18" s="237"/>
      <c r="M18" s="63"/>
      <c r="N18" s="54"/>
    </row>
    <row r="19" spans="1:14" ht="13.5" thickBot="1">
      <c r="A19" s="64"/>
      <c r="B19" s="58"/>
      <c r="C19" s="53"/>
      <c r="D19" s="53"/>
      <c r="E19" s="53"/>
      <c r="F19" s="59"/>
      <c r="G19" s="58"/>
      <c r="H19" s="59"/>
      <c r="I19" s="229"/>
      <c r="J19" s="230"/>
      <c r="K19" s="237"/>
      <c r="L19" s="237"/>
      <c r="M19" s="58"/>
      <c r="N19" s="59"/>
    </row>
    <row r="20" spans="1:14" ht="13.5" thickTop="1">
      <c r="A20" s="210">
        <v>1</v>
      </c>
      <c r="B20" s="212" t="str">
        <f>Orçamento!D13</f>
        <v>RuaRua Martin Crnugelj 160,00m / 6,0m</v>
      </c>
      <c r="C20" s="213"/>
      <c r="D20" s="213"/>
      <c r="E20" s="213"/>
      <c r="F20" s="214"/>
      <c r="G20" s="217"/>
      <c r="H20" s="218"/>
      <c r="I20" s="218"/>
      <c r="J20" s="218"/>
      <c r="K20" s="218"/>
      <c r="L20" s="218"/>
      <c r="M20" s="199"/>
      <c r="N20" s="200"/>
    </row>
    <row r="21" spans="1:14" ht="13.5" thickBot="1">
      <c r="A21" s="211"/>
      <c r="B21" s="215"/>
      <c r="C21" s="215"/>
      <c r="D21" s="215"/>
      <c r="E21" s="215"/>
      <c r="F21" s="216"/>
      <c r="G21" s="201"/>
      <c r="H21" s="202"/>
      <c r="I21" s="202"/>
      <c r="J21" s="202"/>
      <c r="K21" s="202"/>
      <c r="L21" s="202"/>
      <c r="M21" s="203"/>
      <c r="N21" s="204"/>
    </row>
    <row r="22" spans="1:14" ht="13.5" thickTop="1">
      <c r="A22" s="173" t="s">
        <v>49</v>
      </c>
      <c r="B22" s="175" t="str">
        <f>Orçamento!D14</f>
        <v>Placa de identificação para obra 3,0x1,5</v>
      </c>
      <c r="C22" s="176"/>
      <c r="D22" s="176"/>
      <c r="E22" s="176"/>
      <c r="F22" s="177"/>
      <c r="G22" s="180" t="s">
        <v>43</v>
      </c>
      <c r="H22" s="181"/>
      <c r="I22" s="184">
        <f>Orçamento!K14</f>
        <v>516.19</v>
      </c>
      <c r="J22" s="185"/>
      <c r="K22" s="185"/>
      <c r="L22" s="186"/>
      <c r="M22" s="187">
        <f>Orçamento!O14</f>
        <v>2555.1405000000004</v>
      </c>
      <c r="N22" s="188"/>
    </row>
    <row r="23" spans="1:14" ht="13.5" thickBot="1">
      <c r="A23" s="174"/>
      <c r="B23" s="178"/>
      <c r="C23" s="178"/>
      <c r="D23" s="178"/>
      <c r="E23" s="178"/>
      <c r="F23" s="179"/>
      <c r="G23" s="182" t="s">
        <v>11</v>
      </c>
      <c r="H23" s="183"/>
      <c r="I23" s="191">
        <f>Orçamento!J14</f>
        <v>4.5</v>
      </c>
      <c r="J23" s="192"/>
      <c r="K23" s="192"/>
      <c r="L23" s="193"/>
      <c r="M23" s="189"/>
      <c r="N23" s="190"/>
    </row>
    <row r="24" spans="1:14" ht="13.5" thickTop="1">
      <c r="A24" s="173" t="s">
        <v>23</v>
      </c>
      <c r="B24" s="175" t="str">
        <f>Orçamento!D15</f>
        <v>Abertura e preparo de caixa até 25cm</v>
      </c>
      <c r="C24" s="176"/>
      <c r="D24" s="176"/>
      <c r="E24" s="176"/>
      <c r="F24" s="177"/>
      <c r="G24" s="180" t="s">
        <v>43</v>
      </c>
      <c r="H24" s="181"/>
      <c r="I24" s="184">
        <f>Orçamento!K15</f>
        <v>13.83</v>
      </c>
      <c r="J24" s="185"/>
      <c r="K24" s="185"/>
      <c r="L24" s="186"/>
      <c r="M24" s="187">
        <f>Orçamento!O15</f>
        <v>14604.48</v>
      </c>
      <c r="N24" s="188"/>
    </row>
    <row r="25" spans="1:14" ht="13.5" thickBot="1">
      <c r="A25" s="174"/>
      <c r="B25" s="178"/>
      <c r="C25" s="178"/>
      <c r="D25" s="178"/>
      <c r="E25" s="178"/>
      <c r="F25" s="179"/>
      <c r="G25" s="182" t="s">
        <v>11</v>
      </c>
      <c r="H25" s="183"/>
      <c r="I25" s="191">
        <f>Orçamento!J15</f>
        <v>960</v>
      </c>
      <c r="J25" s="192"/>
      <c r="K25" s="192"/>
      <c r="L25" s="193"/>
      <c r="M25" s="189"/>
      <c r="N25" s="190"/>
    </row>
    <row r="26" spans="1:14" ht="13.5" thickTop="1">
      <c r="A26" s="173" t="s">
        <v>10</v>
      </c>
      <c r="B26" s="175" t="str">
        <f>Orçamento!D16</f>
        <v>Guia pré-moldada reta tipo PMSP 100 - fck 25 Mpa</v>
      </c>
      <c r="C26" s="176"/>
      <c r="D26" s="176"/>
      <c r="E26" s="176"/>
      <c r="F26" s="177"/>
      <c r="G26" s="180" t="s">
        <v>43</v>
      </c>
      <c r="H26" s="181"/>
      <c r="I26" s="184">
        <f>Orçamento!K16</f>
        <v>38.71</v>
      </c>
      <c r="J26" s="185"/>
      <c r="K26" s="185"/>
      <c r="L26" s="186"/>
      <c r="M26" s="187">
        <f>Orçamento!O16</f>
        <v>13625.920000000002</v>
      </c>
      <c r="N26" s="188"/>
    </row>
    <row r="27" spans="1:14" ht="13.5" thickBot="1">
      <c r="A27" s="174"/>
      <c r="B27" s="178"/>
      <c r="C27" s="178"/>
      <c r="D27" s="178"/>
      <c r="E27" s="178"/>
      <c r="F27" s="179"/>
      <c r="G27" s="182" t="s">
        <v>68</v>
      </c>
      <c r="H27" s="183"/>
      <c r="I27" s="191">
        <f>Orçamento!J16</f>
        <v>320</v>
      </c>
      <c r="J27" s="192"/>
      <c r="K27" s="192"/>
      <c r="L27" s="193"/>
      <c r="M27" s="189"/>
      <c r="N27" s="190"/>
    </row>
    <row r="28" spans="1:14" ht="13.5" thickTop="1">
      <c r="A28" s="173" t="s">
        <v>14</v>
      </c>
      <c r="B28" s="175" t="str">
        <f>Orçamento!D17</f>
        <v>Sarjeta moldado no local, tipo PMSP em concreto com fck 20 Mpa</v>
      </c>
      <c r="C28" s="176"/>
      <c r="D28" s="176"/>
      <c r="E28" s="176"/>
      <c r="F28" s="177"/>
      <c r="G28" s="180" t="s">
        <v>43</v>
      </c>
      <c r="H28" s="181"/>
      <c r="I28" s="184">
        <f>Orçamento!K17</f>
        <v>478.01</v>
      </c>
      <c r="J28" s="185"/>
      <c r="K28" s="185"/>
      <c r="L28" s="186"/>
      <c r="M28" s="187">
        <f>Orçamento!O17</f>
        <v>5047.785599999999</v>
      </c>
      <c r="N28" s="188"/>
    </row>
    <row r="29" spans="1:14" ht="13.5" thickBot="1">
      <c r="A29" s="174"/>
      <c r="B29" s="178"/>
      <c r="C29" s="178"/>
      <c r="D29" s="178"/>
      <c r="E29" s="178"/>
      <c r="F29" s="179"/>
      <c r="G29" s="182" t="s">
        <v>12</v>
      </c>
      <c r="H29" s="183"/>
      <c r="I29" s="191">
        <f>Orçamento!J17</f>
        <v>9.6</v>
      </c>
      <c r="J29" s="192"/>
      <c r="K29" s="192"/>
      <c r="L29" s="193"/>
      <c r="M29" s="189"/>
      <c r="N29" s="190"/>
    </row>
    <row r="30" spans="1:14" ht="13.5" thickTop="1">
      <c r="A30" s="173" t="s">
        <v>15</v>
      </c>
      <c r="B30" s="175" t="str">
        <f>Orçamento!D18</f>
        <v>Sarjetão moldado no local, tipo PMSP em concreto com fck 20 Mpa</v>
      </c>
      <c r="C30" s="176"/>
      <c r="D30" s="176"/>
      <c r="E30" s="176"/>
      <c r="F30" s="177"/>
      <c r="G30" s="180" t="s">
        <v>43</v>
      </c>
      <c r="H30" s="181"/>
      <c r="I30" s="184">
        <f>Orçamento!K18</f>
        <v>478.01</v>
      </c>
      <c r="J30" s="185"/>
      <c r="K30" s="185"/>
      <c r="L30" s="186"/>
      <c r="M30" s="187">
        <f>Orçamento!O18</f>
        <v>336.51904</v>
      </c>
      <c r="N30" s="188"/>
    </row>
    <row r="31" spans="1:14" ht="13.5" thickBot="1">
      <c r="A31" s="174"/>
      <c r="B31" s="178"/>
      <c r="C31" s="178"/>
      <c r="D31" s="178"/>
      <c r="E31" s="178"/>
      <c r="F31" s="179"/>
      <c r="G31" s="182" t="s">
        <v>12</v>
      </c>
      <c r="H31" s="183"/>
      <c r="I31" s="191">
        <f>Orçamento!J18</f>
        <v>0.64</v>
      </c>
      <c r="J31" s="192"/>
      <c r="K31" s="192"/>
      <c r="L31" s="193"/>
      <c r="M31" s="189"/>
      <c r="N31" s="190"/>
    </row>
    <row r="32" spans="1:14" ht="13.5" thickTop="1">
      <c r="A32" s="173" t="s">
        <v>69</v>
      </c>
      <c r="B32" s="175" t="str">
        <f>Orçamento!D19</f>
        <v>Base de brita graduada (12cm)</v>
      </c>
      <c r="C32" s="176"/>
      <c r="D32" s="176"/>
      <c r="E32" s="176"/>
      <c r="F32" s="177"/>
      <c r="G32" s="180" t="s">
        <v>43</v>
      </c>
      <c r="H32" s="181"/>
      <c r="I32" s="184">
        <f>Orçamento!K19</f>
        <v>136.14</v>
      </c>
      <c r="J32" s="185"/>
      <c r="K32" s="185"/>
      <c r="L32" s="186"/>
      <c r="M32" s="187">
        <f>Orçamento!O19</f>
        <v>17251.660799999998</v>
      </c>
      <c r="N32" s="188"/>
    </row>
    <row r="33" spans="1:14" ht="13.5" thickBot="1">
      <c r="A33" s="174"/>
      <c r="B33" s="178"/>
      <c r="C33" s="178"/>
      <c r="D33" s="178"/>
      <c r="E33" s="178"/>
      <c r="F33" s="179"/>
      <c r="G33" s="182" t="s">
        <v>12</v>
      </c>
      <c r="H33" s="183"/>
      <c r="I33" s="191">
        <f>Orçamento!J19</f>
        <v>115.19999999999999</v>
      </c>
      <c r="J33" s="192"/>
      <c r="K33" s="192"/>
      <c r="L33" s="193"/>
      <c r="M33" s="189"/>
      <c r="N33" s="190"/>
    </row>
    <row r="34" spans="1:14" ht="13.5" thickTop="1">
      <c r="A34" s="173" t="s">
        <v>70</v>
      </c>
      <c r="B34" s="175" t="str">
        <f>Orçamento!D20</f>
        <v>Transporte com caminhão basculante, do concreto asfáltico usinado a quente </v>
      </c>
      <c r="C34" s="176"/>
      <c r="D34" s="176"/>
      <c r="E34" s="176"/>
      <c r="F34" s="177"/>
      <c r="G34" s="180" t="s">
        <v>43</v>
      </c>
      <c r="H34" s="181"/>
      <c r="I34" s="184">
        <f>Orçamento!K20</f>
        <v>15.93</v>
      </c>
      <c r="J34" s="185"/>
      <c r="K34" s="185"/>
      <c r="L34" s="186"/>
      <c r="M34" s="187">
        <f>Orçamento!O20</f>
        <v>643.4445599999999</v>
      </c>
      <c r="N34" s="188"/>
    </row>
    <row r="35" spans="1:14" ht="13.5" thickBot="1">
      <c r="A35" s="174"/>
      <c r="B35" s="178"/>
      <c r="C35" s="178"/>
      <c r="D35" s="178"/>
      <c r="E35" s="178"/>
      <c r="F35" s="179"/>
      <c r="G35" s="182" t="s">
        <v>12</v>
      </c>
      <c r="H35" s="183"/>
      <c r="I35" s="191">
        <f>Orçamento!J20</f>
        <v>36.72</v>
      </c>
      <c r="J35" s="192"/>
      <c r="K35" s="192"/>
      <c r="L35" s="193"/>
      <c r="M35" s="189"/>
      <c r="N35" s="190"/>
    </row>
    <row r="36" spans="1:14" ht="13.5" thickTop="1">
      <c r="A36" s="173" t="s">
        <v>71</v>
      </c>
      <c r="B36" s="175" t="str">
        <f>Orçamento!D21</f>
        <v>Imprimação betuminosa impermeabilizante </v>
      </c>
      <c r="C36" s="176"/>
      <c r="D36" s="176"/>
      <c r="E36" s="176"/>
      <c r="F36" s="177"/>
      <c r="G36" s="180" t="s">
        <v>43</v>
      </c>
      <c r="H36" s="181"/>
      <c r="I36" s="184">
        <f>Orçamento!K21</f>
        <v>11.44</v>
      </c>
      <c r="J36" s="185"/>
      <c r="K36" s="185"/>
      <c r="L36" s="186"/>
      <c r="M36" s="187">
        <f>Orçamento!O21</f>
        <v>10268.543999999998</v>
      </c>
      <c r="N36" s="188"/>
    </row>
    <row r="37" spans="1:14" ht="13.5" thickBot="1">
      <c r="A37" s="174"/>
      <c r="B37" s="178"/>
      <c r="C37" s="178"/>
      <c r="D37" s="178"/>
      <c r="E37" s="178"/>
      <c r="F37" s="179"/>
      <c r="G37" s="182" t="s">
        <v>11</v>
      </c>
      <c r="H37" s="183"/>
      <c r="I37" s="191">
        <f>I39</f>
        <v>816</v>
      </c>
      <c r="J37" s="192"/>
      <c r="K37" s="192"/>
      <c r="L37" s="193"/>
      <c r="M37" s="189"/>
      <c r="N37" s="190"/>
    </row>
    <row r="38" spans="1:14" ht="13.5" thickTop="1">
      <c r="A38" s="173" t="s">
        <v>72</v>
      </c>
      <c r="B38" s="175" t="str">
        <f>Orçamento!D22</f>
        <v>Imprimação betuminosa ligante</v>
      </c>
      <c r="C38" s="176"/>
      <c r="D38" s="176"/>
      <c r="E38" s="176"/>
      <c r="F38" s="177"/>
      <c r="G38" s="180" t="s">
        <v>43</v>
      </c>
      <c r="H38" s="181"/>
      <c r="I38" s="184">
        <f>Orçamento!K22</f>
        <v>4.74</v>
      </c>
      <c r="J38" s="185"/>
      <c r="K38" s="185"/>
      <c r="L38" s="186"/>
      <c r="M38" s="187">
        <f>Orçamento!O22</f>
        <v>4254.624</v>
      </c>
      <c r="N38" s="188"/>
    </row>
    <row r="39" spans="1:14" ht="13.5" thickBot="1">
      <c r="A39" s="174"/>
      <c r="B39" s="178"/>
      <c r="C39" s="178"/>
      <c r="D39" s="178"/>
      <c r="E39" s="178"/>
      <c r="F39" s="179"/>
      <c r="G39" s="182" t="s">
        <v>11</v>
      </c>
      <c r="H39" s="183"/>
      <c r="I39" s="191">
        <f>Orçamento!J22</f>
        <v>816</v>
      </c>
      <c r="J39" s="192"/>
      <c r="K39" s="192"/>
      <c r="L39" s="193"/>
      <c r="M39" s="189"/>
      <c r="N39" s="190"/>
    </row>
    <row r="40" spans="1:14" ht="13.5" thickTop="1">
      <c r="A40" s="173" t="s">
        <v>77</v>
      </c>
      <c r="B40" s="175" t="str">
        <f>Orçamento!D23</f>
        <v>Concreto betuminoso usinado quente - CBUQ (4,5cm)</v>
      </c>
      <c r="C40" s="176"/>
      <c r="D40" s="176"/>
      <c r="E40" s="176"/>
      <c r="F40" s="177"/>
      <c r="G40" s="180" t="s">
        <v>43</v>
      </c>
      <c r="H40" s="181"/>
      <c r="I40" s="184">
        <f>Orçamento!K23</f>
        <v>948.15</v>
      </c>
      <c r="J40" s="185"/>
      <c r="K40" s="185"/>
      <c r="L40" s="186"/>
      <c r="M40" s="187">
        <f>Orçamento!O23</f>
        <v>38297.6748</v>
      </c>
      <c r="N40" s="188"/>
    </row>
    <row r="41" spans="1:14" ht="13.5" thickBot="1">
      <c r="A41" s="174"/>
      <c r="B41" s="178"/>
      <c r="C41" s="178"/>
      <c r="D41" s="178"/>
      <c r="E41" s="178"/>
      <c r="F41" s="179"/>
      <c r="G41" s="182" t="s">
        <v>12</v>
      </c>
      <c r="H41" s="183"/>
      <c r="I41" s="191">
        <f>Orçamento!J23</f>
        <v>36.72</v>
      </c>
      <c r="J41" s="192"/>
      <c r="K41" s="192"/>
      <c r="L41" s="193"/>
      <c r="M41" s="189"/>
      <c r="N41" s="190"/>
    </row>
    <row r="42" spans="1:14" ht="13.5" thickTop="1">
      <c r="A42" s="173" t="s">
        <v>83</v>
      </c>
      <c r="B42" s="219" t="str">
        <f>Orçamento!D24</f>
        <v>Sinalização horizontal com tinta vinílica ou acrílica - faixa tracejada (amarela)</v>
      </c>
      <c r="C42" s="176"/>
      <c r="D42" s="176"/>
      <c r="E42" s="176"/>
      <c r="F42" s="177"/>
      <c r="G42" s="180" t="s">
        <v>43</v>
      </c>
      <c r="H42" s="181"/>
      <c r="I42" s="221">
        <f>Orçamento!K24</f>
        <v>24.48</v>
      </c>
      <c r="J42" s="222"/>
      <c r="K42" s="222"/>
      <c r="L42" s="223"/>
      <c r="M42" s="187">
        <f>Orçamento!O24</f>
        <v>517.0175999999999</v>
      </c>
      <c r="N42" s="188"/>
    </row>
    <row r="43" spans="1:14" ht="13.5" thickBot="1">
      <c r="A43" s="174"/>
      <c r="B43" s="220"/>
      <c r="C43" s="178"/>
      <c r="D43" s="178"/>
      <c r="E43" s="178"/>
      <c r="F43" s="179"/>
      <c r="G43" s="194" t="s">
        <v>11</v>
      </c>
      <c r="H43" s="195"/>
      <c r="I43" s="196">
        <f>Orçamento!J24</f>
        <v>19.2</v>
      </c>
      <c r="J43" s="197"/>
      <c r="K43" s="197"/>
      <c r="L43" s="198"/>
      <c r="M43" s="189"/>
      <c r="N43" s="190"/>
    </row>
    <row r="44" spans="1:14" ht="17.25" thickBot="1" thickTop="1">
      <c r="A44" s="65" t="str">
        <f>Orçamento!A29</f>
        <v>REPASSE DO ESTADO</v>
      </c>
      <c r="B44" s="66"/>
      <c r="C44" s="66"/>
      <c r="D44" s="66"/>
      <c r="E44" s="66"/>
      <c r="F44" s="66"/>
      <c r="G44" s="66"/>
      <c r="H44" s="67"/>
      <c r="I44" s="207">
        <f>M44</f>
        <v>100000</v>
      </c>
      <c r="J44" s="208"/>
      <c r="K44" s="208"/>
      <c r="L44" s="209"/>
      <c r="M44" s="207">
        <v>100000</v>
      </c>
      <c r="N44" s="209"/>
    </row>
    <row r="45" spans="1:16" ht="17.25" thickBot="1" thickTop="1">
      <c r="A45" s="65" t="str">
        <f>Orçamento!A28</f>
        <v>CUSTO TOTAL</v>
      </c>
      <c r="B45" s="66"/>
      <c r="C45" s="66"/>
      <c r="D45" s="66"/>
      <c r="E45" s="66"/>
      <c r="F45" s="66"/>
      <c r="G45" s="66"/>
      <c r="H45" s="67"/>
      <c r="I45" s="207">
        <f>M45</f>
        <v>107402.8109</v>
      </c>
      <c r="J45" s="208"/>
      <c r="K45" s="208"/>
      <c r="L45" s="209"/>
      <c r="M45" s="207">
        <f>M22+M24+M26+M28+M30+M32+M34+M36+M38+M40+M42</f>
        <v>107402.8109</v>
      </c>
      <c r="N45" s="209"/>
      <c r="O45" s="89"/>
      <c r="P45" s="89"/>
    </row>
    <row r="46" spans="1:14" ht="17.25" thickBot="1" thickTop="1">
      <c r="A46" s="65" t="str">
        <f>Orçamento!A30</f>
        <v>CONTRAPARTIDA</v>
      </c>
      <c r="B46" s="66"/>
      <c r="C46" s="66"/>
      <c r="D46" s="66"/>
      <c r="E46" s="66"/>
      <c r="F46" s="66"/>
      <c r="G46" s="66"/>
      <c r="H46" s="67"/>
      <c r="I46" s="207">
        <f>M46</f>
        <v>7402.810899999997</v>
      </c>
      <c r="J46" s="208"/>
      <c r="K46" s="208"/>
      <c r="L46" s="209"/>
      <c r="M46" s="207">
        <f>M45-M44</f>
        <v>7402.810899999997</v>
      </c>
      <c r="N46" s="209"/>
    </row>
    <row r="47" ht="13.5" thickTop="1"/>
    <row r="53" spans="1:14" ht="12.75">
      <c r="A53" s="107"/>
      <c r="B53" s="107"/>
      <c r="C53" s="107"/>
      <c r="D53" s="107"/>
      <c r="I53" s="107"/>
      <c r="J53" s="107"/>
      <c r="K53" s="107"/>
      <c r="L53" s="107"/>
      <c r="M53" s="107"/>
      <c r="N53" s="107"/>
    </row>
    <row r="54" spans="1:14" ht="12.75">
      <c r="A54" s="162" t="s">
        <v>103</v>
      </c>
      <c r="B54" s="162"/>
      <c r="C54" s="162"/>
      <c r="D54" s="162"/>
      <c r="E54" s="60"/>
      <c r="F54" s="60"/>
      <c r="G54" s="60"/>
      <c r="I54" s="224" t="s">
        <v>106</v>
      </c>
      <c r="J54" s="224"/>
      <c r="K54" s="224"/>
      <c r="L54" s="224"/>
      <c r="M54" s="224"/>
      <c r="N54" s="224"/>
    </row>
    <row r="55" spans="1:14" ht="12.75">
      <c r="A55" s="161" t="s">
        <v>51</v>
      </c>
      <c r="B55" s="166"/>
      <c r="C55" s="166"/>
      <c r="D55" s="166"/>
      <c r="E55" s="106"/>
      <c r="F55" s="106"/>
      <c r="G55" s="106"/>
      <c r="I55" s="205" t="s">
        <v>107</v>
      </c>
      <c r="J55" s="206"/>
      <c r="K55" s="206"/>
      <c r="L55" s="206"/>
      <c r="M55" s="206"/>
      <c r="N55" s="206"/>
    </row>
  </sheetData>
  <sheetProtection/>
  <mergeCells count="118">
    <mergeCell ref="A28:A29"/>
    <mergeCell ref="B28:F29"/>
    <mergeCell ref="A34:A35"/>
    <mergeCell ref="B34:F35"/>
    <mergeCell ref="G34:H34"/>
    <mergeCell ref="I34:L34"/>
    <mergeCell ref="G28:H28"/>
    <mergeCell ref="I28:L28"/>
    <mergeCell ref="I27:L27"/>
    <mergeCell ref="I10:N10"/>
    <mergeCell ref="A32:A33"/>
    <mergeCell ref="B32:F33"/>
    <mergeCell ref="G32:H32"/>
    <mergeCell ref="I32:L32"/>
    <mergeCell ref="A26:A27"/>
    <mergeCell ref="B26:F27"/>
    <mergeCell ref="G26:H26"/>
    <mergeCell ref="I26:L26"/>
    <mergeCell ref="M32:N33"/>
    <mergeCell ref="M34:N35"/>
    <mergeCell ref="I33:L33"/>
    <mergeCell ref="G33:H33"/>
    <mergeCell ref="I30:L30"/>
    <mergeCell ref="M30:N31"/>
    <mergeCell ref="I31:L31"/>
    <mergeCell ref="A42:A43"/>
    <mergeCell ref="A40:A41"/>
    <mergeCell ref="A38:A39"/>
    <mergeCell ref="A36:A37"/>
    <mergeCell ref="I13:L13"/>
    <mergeCell ref="I16:J16"/>
    <mergeCell ref="K16:L16"/>
    <mergeCell ref="I14:J14"/>
    <mergeCell ref="K14:L14"/>
    <mergeCell ref="I15:J15"/>
    <mergeCell ref="B38:F39"/>
    <mergeCell ref="K15:L15"/>
    <mergeCell ref="I17:J17"/>
    <mergeCell ref="K17:L17"/>
    <mergeCell ref="I18:J18"/>
    <mergeCell ref="K18:L18"/>
    <mergeCell ref="I19:J19"/>
    <mergeCell ref="K19:L19"/>
    <mergeCell ref="I24:L24"/>
    <mergeCell ref="G25:H25"/>
    <mergeCell ref="B12:F12"/>
    <mergeCell ref="G12:H12"/>
    <mergeCell ref="I12:L12"/>
    <mergeCell ref="M12:N13"/>
    <mergeCell ref="I41:L41"/>
    <mergeCell ref="B36:F37"/>
    <mergeCell ref="G36:H36"/>
    <mergeCell ref="I36:L36"/>
    <mergeCell ref="M36:N37"/>
    <mergeCell ref="G37:H37"/>
    <mergeCell ref="I54:N54"/>
    <mergeCell ref="I44:L44"/>
    <mergeCell ref="M44:N44"/>
    <mergeCell ref="I6:L6"/>
    <mergeCell ref="M6:N6"/>
    <mergeCell ref="I7:L7"/>
    <mergeCell ref="M7:N7"/>
    <mergeCell ref="I37:L37"/>
    <mergeCell ref="M24:N25"/>
    <mergeCell ref="I25:L25"/>
    <mergeCell ref="G42:H42"/>
    <mergeCell ref="I42:L42"/>
    <mergeCell ref="B40:F41"/>
    <mergeCell ref="I40:L40"/>
    <mergeCell ref="G40:H40"/>
    <mergeCell ref="M46:N46"/>
    <mergeCell ref="I55:N55"/>
    <mergeCell ref="I45:L45"/>
    <mergeCell ref="M45:N45"/>
    <mergeCell ref="I46:L46"/>
    <mergeCell ref="M42:N43"/>
    <mergeCell ref="A20:A21"/>
    <mergeCell ref="B20:F21"/>
    <mergeCell ref="G20:H20"/>
    <mergeCell ref="I20:L20"/>
    <mergeCell ref="B42:F43"/>
    <mergeCell ref="G41:H41"/>
    <mergeCell ref="M20:N20"/>
    <mergeCell ref="G21:H21"/>
    <mergeCell ref="I21:L21"/>
    <mergeCell ref="M21:N21"/>
    <mergeCell ref="G35:H35"/>
    <mergeCell ref="I35:L35"/>
    <mergeCell ref="M28:N29"/>
    <mergeCell ref="G29:H29"/>
    <mergeCell ref="I29:L29"/>
    <mergeCell ref="M26:N27"/>
    <mergeCell ref="G27:H27"/>
    <mergeCell ref="G43:H43"/>
    <mergeCell ref="I43:L43"/>
    <mergeCell ref="G38:H38"/>
    <mergeCell ref="I38:L38"/>
    <mergeCell ref="M38:N39"/>
    <mergeCell ref="G39:H39"/>
    <mergeCell ref="I39:L39"/>
    <mergeCell ref="M40:N41"/>
    <mergeCell ref="A24:A25"/>
    <mergeCell ref="B24:F25"/>
    <mergeCell ref="G24:H24"/>
    <mergeCell ref="I22:L22"/>
    <mergeCell ref="M22:N23"/>
    <mergeCell ref="G23:H23"/>
    <mergeCell ref="I23:L23"/>
    <mergeCell ref="A54:D54"/>
    <mergeCell ref="A55:D55"/>
    <mergeCell ref="A9:E10"/>
    <mergeCell ref="A22:A23"/>
    <mergeCell ref="B22:F23"/>
    <mergeCell ref="G22:H22"/>
    <mergeCell ref="A30:A31"/>
    <mergeCell ref="B30:F31"/>
    <mergeCell ref="G30:H30"/>
    <mergeCell ref="G31:H31"/>
  </mergeCells>
  <printOptions/>
  <pageMargins left="0.1968503937007874" right="0" top="0.3937007874015748" bottom="0.3937007874015748" header="0" footer="0"/>
  <pageSetup horizontalDpi="600" verticalDpi="600" orientation="landscape" paperSize="9" r:id="rId2"/>
  <rowBreaks count="1" manualBreakCount="1">
    <brk id="3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5" zoomScaleSheetLayoutView="85" zoomScalePageLayoutView="0" workbookViewId="0" topLeftCell="A1">
      <selection activeCell="H4" sqref="H4:L6"/>
    </sheetView>
  </sheetViews>
  <sheetFormatPr defaultColWidth="9.140625" defaultRowHeight="12.75"/>
  <cols>
    <col min="2" max="2" width="12.421875" style="0" customWidth="1"/>
    <col min="3" max="3" width="15.7109375" style="0" customWidth="1"/>
    <col min="4" max="4" width="16.140625" style="0" customWidth="1"/>
    <col min="5" max="5" width="22.140625" style="0" customWidth="1"/>
    <col min="6" max="6" width="13.421875" style="0" customWidth="1"/>
    <col min="7" max="7" width="5.7109375" style="0" customWidth="1"/>
    <col min="8" max="8" width="7.8515625" style="0" customWidth="1"/>
    <col min="9" max="9" width="12.140625" style="0" customWidth="1"/>
    <col min="10" max="10" width="11.8515625" style="0" customWidth="1"/>
    <col min="11" max="11" width="13.28125" style="0" customWidth="1"/>
    <col min="12" max="12" width="13.57421875" style="0" customWidth="1"/>
  </cols>
  <sheetData>
    <row r="1" spans="1:12" ht="12.75">
      <c r="A1" s="68"/>
      <c r="B1" s="281" t="s">
        <v>44</v>
      </c>
      <c r="C1" s="282"/>
      <c r="D1" s="282"/>
      <c r="E1" s="282"/>
      <c r="F1" s="282"/>
      <c r="G1" s="283"/>
      <c r="H1" s="281" t="s">
        <v>92</v>
      </c>
      <c r="I1" s="282"/>
      <c r="J1" s="282"/>
      <c r="K1" s="282"/>
      <c r="L1" s="283"/>
    </row>
    <row r="2" spans="1:12" ht="13.5" thickBot="1">
      <c r="A2" s="69"/>
      <c r="B2" s="284"/>
      <c r="C2" s="285"/>
      <c r="D2" s="285"/>
      <c r="E2" s="285"/>
      <c r="F2" s="285"/>
      <c r="G2" s="286"/>
      <c r="H2" s="284"/>
      <c r="I2" s="285"/>
      <c r="J2" s="285"/>
      <c r="K2" s="285"/>
      <c r="L2" s="286"/>
    </row>
    <row r="3" spans="1:12" ht="16.5" thickBot="1">
      <c r="A3" s="70"/>
      <c r="B3" s="287" t="s">
        <v>45</v>
      </c>
      <c r="C3" s="288"/>
      <c r="D3" s="288"/>
      <c r="E3" s="288"/>
      <c r="F3" s="288"/>
      <c r="G3" s="289"/>
      <c r="H3" s="290">
        <v>43922</v>
      </c>
      <c r="I3" s="291"/>
      <c r="J3" s="291"/>
      <c r="K3" s="291"/>
      <c r="L3" s="292"/>
    </row>
    <row r="4" spans="1:12" ht="12.75" customHeight="1">
      <c r="A4" s="254" t="s">
        <v>89</v>
      </c>
      <c r="B4" s="255"/>
      <c r="C4" s="255"/>
      <c r="D4" s="255"/>
      <c r="E4" s="255"/>
      <c r="F4" s="255"/>
      <c r="G4" s="256"/>
      <c r="H4" s="266" t="s">
        <v>52</v>
      </c>
      <c r="I4" s="267"/>
      <c r="J4" s="267"/>
      <c r="K4" s="267"/>
      <c r="L4" s="268"/>
    </row>
    <row r="5" spans="1:12" ht="12.75" customHeight="1">
      <c r="A5" s="257"/>
      <c r="B5" s="258"/>
      <c r="C5" s="258"/>
      <c r="D5" s="258"/>
      <c r="E5" s="258"/>
      <c r="F5" s="258"/>
      <c r="G5" s="259"/>
      <c r="H5" s="269"/>
      <c r="I5" s="270"/>
      <c r="J5" s="270"/>
      <c r="K5" s="270"/>
      <c r="L5" s="271"/>
    </row>
    <row r="6" spans="1:12" ht="13.5" customHeight="1" thickBot="1">
      <c r="A6" s="260"/>
      <c r="B6" s="261"/>
      <c r="C6" s="261"/>
      <c r="D6" s="261"/>
      <c r="E6" s="261"/>
      <c r="F6" s="261"/>
      <c r="G6" s="262"/>
      <c r="H6" s="272"/>
      <c r="I6" s="273"/>
      <c r="J6" s="273"/>
      <c r="K6" s="273"/>
      <c r="L6" s="274"/>
    </row>
    <row r="7" spans="1:12" ht="16.5" thickBot="1">
      <c r="A7" s="71" t="s">
        <v>46</v>
      </c>
      <c r="B7" s="293" t="str">
        <f>Orçamento!D13</f>
        <v>RuaRua Martin Crnugelj 160,00m / 6,0m</v>
      </c>
      <c r="C7" s="294"/>
      <c r="D7" s="294"/>
      <c r="E7" s="294"/>
      <c r="F7" s="294"/>
      <c r="G7" s="295"/>
      <c r="H7" s="71" t="s">
        <v>61</v>
      </c>
      <c r="I7" s="71" t="s">
        <v>60</v>
      </c>
      <c r="J7" s="71" t="s">
        <v>47</v>
      </c>
      <c r="K7" s="79" t="s">
        <v>48</v>
      </c>
      <c r="L7" s="72" t="s">
        <v>19</v>
      </c>
    </row>
    <row r="8" spans="1:12" ht="15">
      <c r="A8" s="91" t="s">
        <v>49</v>
      </c>
      <c r="B8" s="275" t="str">
        <f>Orçamento!D14</f>
        <v>Placa de identificação para obra 3,0x1,5</v>
      </c>
      <c r="C8" s="276"/>
      <c r="D8" s="276"/>
      <c r="E8" s="276"/>
      <c r="F8" s="276"/>
      <c r="G8" s="277"/>
      <c r="H8" s="92" t="str">
        <f>Orçamento!I14</f>
        <v>m²</v>
      </c>
      <c r="I8" s="93">
        <v>3</v>
      </c>
      <c r="J8" s="94">
        <v>1.5</v>
      </c>
      <c r="K8" s="95"/>
      <c r="L8" s="94">
        <f>I8*J8</f>
        <v>4.5</v>
      </c>
    </row>
    <row r="9" spans="1:12" ht="15">
      <c r="A9" s="73" t="s">
        <v>23</v>
      </c>
      <c r="B9" s="248" t="str">
        <f>Orçamento!D15</f>
        <v>Abertura e preparo de caixa até 25cm</v>
      </c>
      <c r="C9" s="249"/>
      <c r="D9" s="249"/>
      <c r="E9" s="249"/>
      <c r="F9" s="249"/>
      <c r="G9" s="250"/>
      <c r="H9" s="83" t="s">
        <v>11</v>
      </c>
      <c r="I9" s="84">
        <v>160</v>
      </c>
      <c r="J9" s="85">
        <v>6</v>
      </c>
      <c r="K9" s="86"/>
      <c r="L9" s="87">
        <f>I9*J9</f>
        <v>960</v>
      </c>
    </row>
    <row r="10" spans="1:12" ht="15">
      <c r="A10" s="73" t="s">
        <v>10</v>
      </c>
      <c r="B10" s="248" t="str">
        <f>Orçamento!D16</f>
        <v>Guia pré-moldada reta tipo PMSP 100 - fck 25 Mpa</v>
      </c>
      <c r="C10" s="249"/>
      <c r="D10" s="249"/>
      <c r="E10" s="249"/>
      <c r="F10" s="249"/>
      <c r="G10" s="250"/>
      <c r="H10" s="83" t="s">
        <v>68</v>
      </c>
      <c r="I10" s="84">
        <v>160</v>
      </c>
      <c r="J10" s="85">
        <v>2</v>
      </c>
      <c r="K10" s="86"/>
      <c r="L10" s="87">
        <f>I10*J10</f>
        <v>320</v>
      </c>
    </row>
    <row r="11" spans="1:12" ht="15">
      <c r="A11" s="73" t="s">
        <v>14</v>
      </c>
      <c r="B11" s="251" t="str">
        <f>Orçamento!D17</f>
        <v>Sarjeta moldado no local, tipo PMSP em concreto com fck 20 Mpa</v>
      </c>
      <c r="C11" s="252"/>
      <c r="D11" s="252"/>
      <c r="E11" s="252"/>
      <c r="F11" s="252"/>
      <c r="G11" s="253"/>
      <c r="H11" s="75" t="s">
        <v>12</v>
      </c>
      <c r="I11" s="76">
        <v>320</v>
      </c>
      <c r="J11" s="74">
        <v>0.3</v>
      </c>
      <c r="K11" s="78">
        <v>0.1</v>
      </c>
      <c r="L11" s="77">
        <f>I11*J11*K11</f>
        <v>9.600000000000001</v>
      </c>
    </row>
    <row r="12" spans="1:12" ht="15">
      <c r="A12" s="73"/>
      <c r="B12" s="251" t="s">
        <v>82</v>
      </c>
      <c r="C12" s="252"/>
      <c r="D12" s="252"/>
      <c r="E12" s="252"/>
      <c r="F12" s="252"/>
      <c r="G12" s="253"/>
      <c r="H12" s="75" t="str">
        <f>H11</f>
        <v>m³</v>
      </c>
      <c r="I12" s="76">
        <v>8</v>
      </c>
      <c r="J12" s="74">
        <v>0.8</v>
      </c>
      <c r="K12" s="78">
        <v>0.1</v>
      </c>
      <c r="L12" s="77">
        <f>I12*J12*K12</f>
        <v>0.6400000000000001</v>
      </c>
    </row>
    <row r="13" spans="1:12" ht="15">
      <c r="A13" s="73" t="s">
        <v>15</v>
      </c>
      <c r="B13" s="251" t="str">
        <f>Orçamento!D19</f>
        <v>Base de brita graduada (12cm)</v>
      </c>
      <c r="C13" s="252"/>
      <c r="D13" s="252"/>
      <c r="E13" s="252"/>
      <c r="F13" s="252"/>
      <c r="G13" s="253"/>
      <c r="H13" s="75" t="s">
        <v>12</v>
      </c>
      <c r="I13" s="76">
        <v>160</v>
      </c>
      <c r="J13" s="74">
        <v>6</v>
      </c>
      <c r="K13" s="78">
        <v>0.12</v>
      </c>
      <c r="L13" s="77">
        <f>I13*J13*K13</f>
        <v>115.19999999999999</v>
      </c>
    </row>
    <row r="14" spans="1:12" ht="15">
      <c r="A14" s="73" t="s">
        <v>69</v>
      </c>
      <c r="B14" s="278" t="str">
        <f>Orçamento!D20</f>
        <v>Transporte com caminhão basculante, do concreto asfáltico usinado a quente </v>
      </c>
      <c r="C14" s="279"/>
      <c r="D14" s="279"/>
      <c r="E14" s="279"/>
      <c r="F14" s="279"/>
      <c r="G14" s="280"/>
      <c r="H14" s="75" t="s">
        <v>12</v>
      </c>
      <c r="I14" s="76">
        <v>160</v>
      </c>
      <c r="J14" s="74">
        <v>5.1</v>
      </c>
      <c r="K14" s="78">
        <v>0.045</v>
      </c>
      <c r="L14" s="77">
        <f>I14*J14*K14</f>
        <v>36.72</v>
      </c>
    </row>
    <row r="15" spans="1:12" ht="15">
      <c r="A15" s="73" t="s">
        <v>70</v>
      </c>
      <c r="B15" s="248" t="str">
        <f>Orçamento!D21</f>
        <v>Imprimação betuminosa impermeabilizante </v>
      </c>
      <c r="C15" s="249"/>
      <c r="D15" s="249"/>
      <c r="E15" s="249"/>
      <c r="F15" s="249"/>
      <c r="G15" s="250"/>
      <c r="H15" s="83" t="s">
        <v>11</v>
      </c>
      <c r="I15" s="84">
        <v>160</v>
      </c>
      <c r="J15" s="85">
        <v>5.1</v>
      </c>
      <c r="K15" s="86"/>
      <c r="L15" s="87">
        <f>I15*J15</f>
        <v>816</v>
      </c>
    </row>
    <row r="16" spans="1:12" ht="15">
      <c r="A16" s="73" t="s">
        <v>71</v>
      </c>
      <c r="B16" s="248" t="str">
        <f>Orçamento!D22</f>
        <v>Imprimação betuminosa ligante</v>
      </c>
      <c r="C16" s="249"/>
      <c r="D16" s="249"/>
      <c r="E16" s="249"/>
      <c r="F16" s="249"/>
      <c r="G16" s="250"/>
      <c r="H16" s="83" t="s">
        <v>11</v>
      </c>
      <c r="I16" s="84">
        <v>160</v>
      </c>
      <c r="J16" s="85">
        <v>5.1</v>
      </c>
      <c r="K16" s="86"/>
      <c r="L16" s="87">
        <f>I16*J16</f>
        <v>816</v>
      </c>
    </row>
    <row r="17" spans="1:12" ht="15">
      <c r="A17" s="73" t="s">
        <v>72</v>
      </c>
      <c r="B17" s="251" t="str">
        <f>Orçamento!D23</f>
        <v>Concreto betuminoso usinado quente - CBUQ (4,5cm)</v>
      </c>
      <c r="C17" s="252"/>
      <c r="D17" s="252"/>
      <c r="E17" s="252"/>
      <c r="F17" s="252"/>
      <c r="G17" s="253"/>
      <c r="H17" s="75" t="s">
        <v>12</v>
      </c>
      <c r="I17" s="76">
        <v>160</v>
      </c>
      <c r="J17" s="74">
        <v>5.1</v>
      </c>
      <c r="K17" s="78">
        <v>0.045</v>
      </c>
      <c r="L17" s="77">
        <f>I17*J17*K17</f>
        <v>36.72</v>
      </c>
    </row>
    <row r="18" spans="1:12" ht="16.5" thickBot="1">
      <c r="A18" s="96" t="s">
        <v>77</v>
      </c>
      <c r="B18" s="263" t="str">
        <f>Orçamento!D24</f>
        <v>Sinalização horizontal com tinta vinílica ou acrílica - faixa tracejada (amarela)</v>
      </c>
      <c r="C18" s="264"/>
      <c r="D18" s="264"/>
      <c r="E18" s="264"/>
      <c r="F18" s="264"/>
      <c r="G18" s="265"/>
      <c r="H18" s="97" t="s">
        <v>80</v>
      </c>
      <c r="I18" s="98">
        <v>160</v>
      </c>
      <c r="J18" s="99">
        <v>0.12</v>
      </c>
      <c r="K18" s="100"/>
      <c r="L18" s="101">
        <f>I18*J18</f>
        <v>19.2</v>
      </c>
    </row>
    <row r="28" spans="1:12" ht="12.75">
      <c r="A28" s="107"/>
      <c r="B28" s="107"/>
      <c r="C28" s="107"/>
      <c r="D28" s="107"/>
      <c r="I28" s="107"/>
      <c r="J28" s="107"/>
      <c r="K28" s="107"/>
      <c r="L28" s="107"/>
    </row>
    <row r="29" spans="1:12" ht="12.75">
      <c r="A29" s="162" t="s">
        <v>103</v>
      </c>
      <c r="B29" s="162"/>
      <c r="C29" s="162"/>
      <c r="D29" s="162"/>
      <c r="I29" s="162" t="s">
        <v>106</v>
      </c>
      <c r="J29" s="162"/>
      <c r="K29" s="162"/>
      <c r="L29" s="162"/>
    </row>
    <row r="30" spans="1:12" ht="12.75">
      <c r="A30" s="161" t="s">
        <v>51</v>
      </c>
      <c r="B30" s="166"/>
      <c r="C30" s="166"/>
      <c r="D30" s="166"/>
      <c r="I30" s="161" t="s">
        <v>107</v>
      </c>
      <c r="J30" s="166"/>
      <c r="K30" s="166"/>
      <c r="L30" s="166"/>
    </row>
    <row r="35" spans="4:8" ht="12.75">
      <c r="D35" s="166"/>
      <c r="E35" s="166"/>
      <c r="F35" s="166"/>
      <c r="G35" s="166"/>
      <c r="H35" s="166"/>
    </row>
  </sheetData>
  <sheetProtection/>
  <mergeCells count="23">
    <mergeCell ref="D35:H35"/>
    <mergeCell ref="B1:G2"/>
    <mergeCell ref="H1:L2"/>
    <mergeCell ref="B3:G3"/>
    <mergeCell ref="H3:L3"/>
    <mergeCell ref="B7:G7"/>
    <mergeCell ref="B13:G13"/>
    <mergeCell ref="B11:G11"/>
    <mergeCell ref="I29:L29"/>
    <mergeCell ref="I30:L30"/>
    <mergeCell ref="H4:L6"/>
    <mergeCell ref="B10:G10"/>
    <mergeCell ref="B8:G8"/>
    <mergeCell ref="B14:G14"/>
    <mergeCell ref="B15:G15"/>
    <mergeCell ref="A29:D29"/>
    <mergeCell ref="A30:D30"/>
    <mergeCell ref="B16:G16"/>
    <mergeCell ref="B12:G12"/>
    <mergeCell ref="B9:G9"/>
    <mergeCell ref="A4:G6"/>
    <mergeCell ref="B17:G17"/>
    <mergeCell ref="B18:G1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Obras</cp:lastModifiedBy>
  <cp:lastPrinted>2020-04-28T14:26:28Z</cp:lastPrinted>
  <dcterms:created xsi:type="dcterms:W3CDTF">2009-05-30T11:08:29Z</dcterms:created>
  <dcterms:modified xsi:type="dcterms:W3CDTF">2020-04-28T14:28:31Z</dcterms:modified>
  <cp:category/>
  <cp:version/>
  <cp:contentType/>
  <cp:contentStatus/>
</cp:coreProperties>
</file>